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8825E29F-DEB4-461B-95DD-EE1F899726E6}" xr6:coauthVersionLast="47" xr6:coauthVersionMax="47" xr10:uidLastSave="{00000000-0000-0000-0000-000000000000}"/>
  <bookViews>
    <workbookView xWindow="-120" yWindow="-120" windowWidth="29040" windowHeight="15720" xr2:uid="{00000000-000D-0000-FFFF-FFFF00000000}"/>
  </bookViews>
  <sheets>
    <sheet name="FUNZ DATA" sheetId="4" r:id="rId1"/>
    <sheet name="creare lista mesi" sheetId="8" r:id="rId2"/>
    <sheet name="eserc 1" sheetId="6" r:id="rId3"/>
    <sheet name="eserc 2" sheetId="5" r:id="rId4"/>
  </sheets>
  <definedNames>
    <definedName name="listamesicercavert">'creare lista mesi'!$A$19:$B$31</definedName>
    <definedName name="MESE_cercax">'creare lista mesi'!$B$19:$B$31</definedName>
    <definedName name="NUM_cercax">'creare lista mesi'!$A$19:$A$31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6" l="1"/>
  <c r="D24" i="5"/>
  <c r="I24" i="5"/>
  <c r="I26" i="5"/>
  <c r="I27" i="5"/>
  <c r="I28" i="5"/>
  <c r="I29" i="5"/>
  <c r="D29" i="5"/>
  <c r="D30" i="5"/>
  <c r="D31" i="5"/>
  <c r="D32" i="5"/>
  <c r="D33" i="5"/>
  <c r="D34" i="5"/>
  <c r="I30" i="5" s="1"/>
  <c r="D35" i="5"/>
  <c r="D36" i="5"/>
  <c r="D52" i="4"/>
  <c r="C52" i="4"/>
  <c r="E45" i="4"/>
  <c r="E43" i="4"/>
  <c r="E44" i="4"/>
  <c r="F44" i="4"/>
  <c r="F45" i="4"/>
  <c r="F43" i="4"/>
  <c r="I25" i="5" l="1"/>
  <c r="J23" i="5" a="1"/>
  <c r="J23" i="5" s="1"/>
  <c r="I23" i="5"/>
  <c r="I33" i="5"/>
  <c r="I32" i="5"/>
  <c r="I31" i="5"/>
  <c r="E29" i="4" a="1"/>
  <c r="E29" i="4" s="1"/>
  <c r="E37" i="4" a="1"/>
  <c r="E37" i="4" s="1"/>
  <c r="E36" i="4"/>
  <c r="E32" i="4"/>
  <c r="E33" i="4"/>
  <c r="D4" i="8"/>
  <c r="B1" i="8"/>
  <c r="D10" i="8"/>
  <c r="E28" i="4"/>
  <c r="F25" i="4"/>
  <c r="F24" i="4"/>
  <c r="F23" i="4"/>
  <c r="F22" i="4"/>
  <c r="E25" i="4"/>
  <c r="E24" i="4"/>
  <c r="E23" i="4"/>
  <c r="E22" i="4"/>
  <c r="D23" i="4"/>
  <c r="D22" i="4"/>
  <c r="H4" i="4"/>
  <c r="H3" i="4"/>
  <c r="H8" i="4"/>
  <c r="H7" i="4"/>
  <c r="H6" i="4"/>
  <c r="H5" i="4"/>
  <c r="G10" i="4"/>
  <c r="G9" i="4"/>
  <c r="B27" i="6"/>
  <c r="G4" i="6" a="1"/>
  <c r="G4" i="6" s="1"/>
  <c r="G5" i="6" a="1"/>
  <c r="G5" i="6" s="1"/>
  <c r="G6" i="6" a="1"/>
  <c r="G6" i="6" s="1"/>
  <c r="G7" i="6" a="1"/>
  <c r="G7" i="6" s="1"/>
  <c r="G8" i="6" a="1"/>
  <c r="G8" i="6" s="1"/>
  <c r="G3" i="6" a="1"/>
  <c r="G3" i="6"/>
  <c r="A31" i="6"/>
  <c r="B31" i="6" s="1" a="1"/>
  <c r="B31" i="6" s="1"/>
  <c r="E4" i="6" a="1"/>
  <c r="E4" i="6" s="1"/>
  <c r="E5" i="6" a="1"/>
  <c r="E5" i="6" s="1"/>
  <c r="E6" i="6" a="1"/>
  <c r="E6" i="6" s="1"/>
  <c r="E7" i="6" a="1"/>
  <c r="E7" i="6"/>
  <c r="E8" i="6" a="1"/>
  <c r="E8" i="6" s="1"/>
  <c r="E3" i="6" a="1"/>
  <c r="E3" i="6" s="1"/>
  <c r="E6" i="5" a="1"/>
  <c r="E6" i="5"/>
  <c r="E5" i="5" a="1"/>
  <c r="E5" i="5"/>
  <c r="G20" i="6"/>
  <c r="G14" i="4"/>
  <c r="F4" i="6"/>
  <c r="F5" i="6"/>
  <c r="F6" i="6"/>
  <c r="F7" i="6"/>
  <c r="F8" i="6"/>
  <c r="F3" i="6"/>
  <c r="C4" i="6"/>
  <c r="C5" i="6"/>
  <c r="C6" i="6"/>
  <c r="C7" i="6"/>
  <c r="C8" i="6"/>
  <c r="C3" i="6"/>
  <c r="H4" i="6"/>
  <c r="H5" i="6"/>
  <c r="H6" i="6"/>
  <c r="H7" i="6"/>
  <c r="H8" i="6"/>
  <c r="D4" i="6"/>
  <c r="D5" i="6"/>
  <c r="D6" i="6"/>
  <c r="D7" i="6"/>
  <c r="D8" i="6"/>
  <c r="D3" i="6"/>
  <c r="F14" i="5"/>
  <c r="E14" i="5"/>
  <c r="D14" i="5"/>
  <c r="D15" i="5"/>
  <c r="D16" i="5"/>
  <c r="D17" i="5"/>
  <c r="D18" i="5"/>
  <c r="D13" i="5"/>
  <c r="E4" i="5"/>
  <c r="C5" i="5"/>
  <c r="C6" i="5"/>
  <c r="C7" i="5"/>
  <c r="C8" i="5"/>
  <c r="C9" i="5"/>
  <c r="C4" i="5"/>
  <c r="J15" i="4"/>
  <c r="J14" i="4"/>
  <c r="I15" i="4"/>
  <c r="I14" i="4"/>
  <c r="G15" i="4"/>
  <c r="H15" i="4"/>
  <c r="H14" i="4"/>
  <c r="F37" i="4"/>
  <c r="F29" i="4"/>
  <c r="F28" i="4"/>
  <c r="F36" i="4"/>
  <c r="F33" i="4"/>
  <c r="F32" i="4"/>
  <c r="D25" i="5" l="1"/>
  <c r="D26" i="5"/>
  <c r="D27" i="5"/>
  <c r="D28" i="5"/>
  <c r="D23" i="5"/>
  <c r="O12" i="5" l="1" a="1"/>
  <c r="O12" i="5" s="1"/>
  <c r="K12" i="5"/>
  <c r="J12" i="5"/>
  <c r="I13" i="5"/>
  <c r="I14" i="5"/>
  <c r="I15" i="5"/>
  <c r="I16" i="5"/>
  <c r="I17" i="5"/>
  <c r="I12" i="5"/>
  <c r="K3" i="5"/>
  <c r="J3" i="5"/>
  <c r="O3" i="5" a="1"/>
  <c r="O3" i="5" s="1"/>
  <c r="I4" i="5"/>
  <c r="I5" i="5"/>
  <c r="I6" i="5"/>
  <c r="I7" i="5"/>
  <c r="I8" i="5"/>
  <c r="I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<sst xmlns="http://schemas.openxmlformats.org/spreadsheetml/2006/main" count="198" uniqueCount="115">
  <si>
    <t>giorno</t>
  </si>
  <si>
    <t>mese</t>
  </si>
  <si>
    <t>anno</t>
  </si>
  <si>
    <t>Giorno</t>
  </si>
  <si>
    <t>Data</t>
  </si>
  <si>
    <t>Mese</t>
  </si>
  <si>
    <t>Anno</t>
  </si>
  <si>
    <t>Marco</t>
  </si>
  <si>
    <t>Sofia</t>
  </si>
  <si>
    <t>Quanti giorni nell'anno 2017 e 2014?</t>
  </si>
  <si>
    <t>Data Nascita</t>
  </si>
  <si>
    <t>Nome</t>
  </si>
  <si>
    <t>Giovanni</t>
  </si>
  <si>
    <t>Pasquale</t>
  </si>
  <si>
    <t>Vittorio</t>
  </si>
  <si>
    <t>DATA(anno; mese; giorno)</t>
  </si>
  <si>
    <t>GIORNO(num_seriale)</t>
  </si>
  <si>
    <t>MESE(num_seriale)</t>
  </si>
  <si>
    <t>ANNO(num_seriale)</t>
  </si>
  <si>
    <t>ADESSO()</t>
  </si>
  <si>
    <t>GIORNO.SETTIMANA(num_seriale)</t>
  </si>
  <si>
    <t>DATA.MESE(data_iniziale;mesi)</t>
  </si>
  <si>
    <t xml:space="preserve"> Mese successivo</t>
  </si>
  <si>
    <t xml:space="preserve"> Mese precedente</t>
  </si>
  <si>
    <t>helper</t>
  </si>
  <si>
    <t>risposta</t>
  </si>
  <si>
    <t>Quante persone sono nate nel 1965? E nel 1966 etc</t>
  </si>
  <si>
    <t>scegli</t>
  </si>
  <si>
    <t>se</t>
  </si>
  <si>
    <t>piu.se</t>
  </si>
  <si>
    <t>cerca.vert</t>
  </si>
  <si>
    <t>gennaio</t>
  </si>
  <si>
    <t>febbraio</t>
  </si>
  <si>
    <t>marzo</t>
  </si>
  <si>
    <t>aprile</t>
  </si>
  <si>
    <t>maggio</t>
  </si>
  <si>
    <t>giugno</t>
  </si>
  <si>
    <t>luglio</t>
  </si>
  <si>
    <t>agosto</t>
  </si>
  <si>
    <t>settembre</t>
  </si>
  <si>
    <t>ottobre</t>
  </si>
  <si>
    <t>novembre</t>
  </si>
  <si>
    <t>dicembre</t>
  </si>
  <si>
    <t>OGGI()</t>
  </si>
  <si>
    <t>In riferimento alla colonna Data, quanti sono i giorni &gt;  del primo gennaio 2017?</t>
  </si>
  <si>
    <t>frequenza</t>
  </si>
  <si>
    <t>testo</t>
  </si>
  <si>
    <t>switch</t>
  </si>
  <si>
    <t>"gennaio";</t>
  </si>
  <si>
    <t>"febbraio";</t>
  </si>
  <si>
    <t>"marzo";</t>
  </si>
  <si>
    <t>"aprile";</t>
  </si>
  <si>
    <t>"maggio";</t>
  </si>
  <si>
    <t>"giugno";</t>
  </si>
  <si>
    <t>"luglio";</t>
  </si>
  <si>
    <t>"agosto";</t>
  </si>
  <si>
    <t>"settembre";</t>
  </si>
  <si>
    <t>"ottobre";</t>
  </si>
  <si>
    <t>"novembre";</t>
  </si>
  <si>
    <t>"dicembre";</t>
  </si>
  <si>
    <t>"gennaio";"febbraio";"marzo";"aprile";"maggio";"giugno";"luglio";"agosto";"settembre";"ottobre";"novembre";"dicembre";</t>
  </si>
  <si>
    <t>"gennaio";"febbraio";"marzo";"aprile";"maggio";"giugno";"luglio";"agosto";"settembre";"ottobre";"novembre";"dicembre"</t>
  </si>
  <si>
    <t>1;"gennaio";</t>
  </si>
  <si>
    <t>2;"febbraio";</t>
  </si>
  <si>
    <t>3;"marzo";</t>
  </si>
  <si>
    <t>4;"aprile";</t>
  </si>
  <si>
    <t>5;"maggio";</t>
  </si>
  <si>
    <t>6;"giugno";</t>
  </si>
  <si>
    <t>7;"luglio";</t>
  </si>
  <si>
    <t>8;"agosto";</t>
  </si>
  <si>
    <t>9;"settembre";</t>
  </si>
  <si>
    <t>10;"ottobre";</t>
  </si>
  <si>
    <t>11;"novembre";</t>
  </si>
  <si>
    <t>12;"dicembre";</t>
  </si>
  <si>
    <t>1;"gennaio";2;"febbraio";3;"marzo";4;"aprile";5;"maggio";6;"giugno";7;"luglio";8;"agosto";9;"settembre";10;"ottobre";11;"novembre";12;"dicembre";</t>
  </si>
  <si>
    <t>1  ctrl+e</t>
  </si>
  <si>
    <t>3 testo.unisci</t>
  </si>
  <si>
    <t>funzione</t>
  </si>
  <si>
    <t>inc valori</t>
  </si>
  <si>
    <t>intervallo di rifermento per la cerca.vert</t>
  </si>
  <si>
    <t>funzione senza argomenti</t>
  </si>
  <si>
    <t>Funzioni di data e loro sintassi</t>
  </si>
  <si>
    <t>Giorno.settimana</t>
  </si>
  <si>
    <t>Altre funzioni per lavorare con le date &gt;</t>
  </si>
  <si>
    <t>Funzioni: TESTO - SCEGLI - SE - PIÙ.SE - CERCA.VERT - CERCA.X - SWITCH</t>
  </si>
  <si>
    <t>DATA</t>
  </si>
  <si>
    <t>giorno nome e numero</t>
  </si>
  <si>
    <t>TESTO</t>
  </si>
  <si>
    <t>FUNZ</t>
  </si>
  <si>
    <t>SCEGLI</t>
  </si>
  <si>
    <t>LISTA CREATA CON TESTO.UNISCI POI COPIA INCOLLA VALORI</t>
  </si>
  <si>
    <t>LISTA CREATA CON CONCAT POI COPIA INCOLLA VALORI</t>
  </si>
  <si>
    <t>MESE RICAVATO CON LA FUNZIONE SCEGLI</t>
  </si>
  <si>
    <t>lista fatta con anteprima suggerimenti (crtl+e)</t>
  </si>
  <si>
    <t>CERCA.VERT</t>
  </si>
  <si>
    <t>CERCA.X</t>
  </si>
  <si>
    <t>NUM</t>
  </si>
  <si>
    <t>MESE</t>
  </si>
  <si>
    <t>SE</t>
  </si>
  <si>
    <t>PIÙ.SE</t>
  </si>
  <si>
    <t>SWITCH</t>
  </si>
  <si>
    <t>&gt;01/01/2017</t>
  </si>
  <si>
    <t>quante date ci sono</t>
  </si>
  <si>
    <t>lista con nomi per riferimento cerca.x e cerca.vert</t>
  </si>
  <si>
    <r>
      <t xml:space="preserve">per la cerca.vert è stato dato il nome </t>
    </r>
    <r>
      <rPr>
        <b/>
        <sz val="12"/>
        <color theme="1"/>
        <rFont val="Aptos Narrow"/>
        <family val="2"/>
      </rPr>
      <t xml:space="preserve"> listamesicercavert</t>
    </r>
  </si>
  <si>
    <r>
      <t xml:space="preserve">per la cerca.x sono stati dati due nomi, per l'intervallo matrice di ricerca  </t>
    </r>
    <r>
      <rPr>
        <b/>
        <sz val="12"/>
        <color theme="1"/>
        <rFont val="Aptos Narrow"/>
        <family val="2"/>
      </rPr>
      <t>NUM_cercax</t>
    </r>
    <r>
      <rPr>
        <sz val="12"/>
        <color theme="1"/>
        <rFont val="Aptos Narrow"/>
        <family val="2"/>
      </rPr>
      <t xml:space="preserve">, per la matrice restituita il nome </t>
    </r>
    <r>
      <rPr>
        <b/>
        <sz val="12"/>
        <color theme="1"/>
        <rFont val="Aptos Narrow"/>
        <family val="2"/>
      </rPr>
      <t>MESE_cercax</t>
    </r>
  </si>
  <si>
    <t>quanti sono nati nel</t>
  </si>
  <si>
    <t>Eva</t>
  </si>
  <si>
    <t>Veronica</t>
  </si>
  <si>
    <t>Maria</t>
  </si>
  <si>
    <t>Erika</t>
  </si>
  <si>
    <t>Mario</t>
  </si>
  <si>
    <t>Luca</t>
  </si>
  <si>
    <t>Giacomo</t>
  </si>
  <si>
    <t>Lorenzo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</si>
</sst>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9" x14ac:knownFonts="1">
    <font>
      <sz val="11"/>
      <color theme="1"/>
      <name val="Calibri"/>
      <family val="2"/>
      <scheme val="minor"/>
    </font>
    <font>
      <sz val="12"/>
      <color theme="1"/>
      <name val="Aptos Narrow"/>
      <family val="2"/>
    </font>
    <font>
      <sz val="12"/>
      <color theme="1"/>
      <name val="Aptos Narrow"/>
      <family val="2"/>
    </font>
    <font>
      <sz val="14"/>
      <color theme="1"/>
      <name val="Calibri"/>
      <family val="2"/>
      <scheme val="minor"/>
    </font>
    <font>
      <sz val="14"/>
      <color theme="1"/>
      <name val="Calibri"/>
      <family val="2"/>
      <scheme val="minor"/>
    </font>
    <font>
      <i/>
      <sz val="14"/>
      <color theme="1"/>
      <name val="Calibri"/>
      <family val="2"/>
      <scheme val="minor"/>
    </font>
    <font>
      <sz val="14"/>
      <color theme="0"/>
      <name val="Calibri"/>
      <family val="2"/>
      <scheme val="minor"/>
    </font>
    <font>
      <b/>
      <sz val="14"/>
      <color theme="1"/>
      <name val="Calibri"/>
      <family val="2"/>
      <scheme val="minor"/>
    </font>
    <font>
      <b/>
      <i/>
      <sz val="14"/>
      <color theme="1"/>
      <name val="Calibri"/>
      <family val="2"/>
      <scheme val="minor"/>
    </font>
    <font>
      <sz val="8"/>
      <name val="Calibri"/>
      <family val="2"/>
      <scheme val="minor"/>
    </font>
    <font>
      <b/>
      <sz val="16"/>
      <color theme="0"/>
      <name val="Calibri"/>
      <family val="2"/>
      <scheme val="minor"/>
    </font>
    <font>
      <sz val="16"/>
      <color theme="0"/>
      <name val="Calibri"/>
      <family val="2"/>
      <scheme val="minor"/>
    </font>
    <font>
      <sz val="16"/>
      <color theme="1"/>
      <name val="Calibri"/>
      <family val="2"/>
      <scheme val="minor"/>
    </font>
    <font>
      <b/>
      <sz val="16"/>
      <color theme="1"/>
      <name val="Calibri"/>
      <family val="2"/>
      <scheme val="minor"/>
    </font>
    <font>
      <i/>
      <sz val="14"/>
      <color theme="4"/>
      <name val="Calibri"/>
      <family val="2"/>
      <scheme val="minor"/>
    </font>
    <font>
      <sz val="14"/>
      <color theme="4"/>
      <name val="Calibri"/>
      <family val="2"/>
      <scheme val="minor"/>
    </font>
    <font>
      <b/>
      <sz val="14"/>
      <color theme="4"/>
      <name val="Calibri"/>
      <family val="2"/>
      <scheme val="minor"/>
    </font>
    <font>
      <b/>
      <sz val="12"/>
      <color theme="1"/>
      <name val="Aptos Narrow"/>
      <family val="2"/>
    </font>
    <font>
      <b/>
      <i/>
      <sz val="20"/>
      <color theme="1"/>
      <name val="Calibri"/>
      <family val="2"/>
      <scheme val="minor"/>
    </font>
  </fonts>
  <fills count="12">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3" tint="-0.249977111117893"/>
        <bgColor indexed="64"/>
      </patternFill>
    </fill>
    <fill>
      <patternFill patternType="solid">
        <fgColor rgb="FFFFFF00"/>
        <bgColor indexed="64"/>
      </patternFill>
    </fill>
    <fill>
      <patternFill patternType="solid">
        <fgColor theme="9"/>
        <bgColor indexed="64"/>
      </patternFill>
    </fill>
    <fill>
      <patternFill patternType="solid">
        <fgColor theme="2"/>
        <bgColor indexed="64"/>
      </patternFill>
    </fill>
    <fill>
      <patternFill patternType="solid">
        <fgColor rgb="FF92D050"/>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0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0" tint="-0.34998626667073579"/>
      </right>
      <top style="thin">
        <color theme="0" tint="-0.34998626667073579"/>
      </top>
      <bottom/>
      <diagonal/>
    </border>
  </borders>
  <cellStyleXfs count="2">
    <xf numFmtId="0" fontId="0" fillId="0" borderId="0"/>
    <xf numFmtId="0" fontId="2" fillId="0" borderId="0"/>
  </cellStyleXfs>
  <cellXfs count="82">
    <xf numFmtId="0" fontId="0" fillId="0" borderId="0" xfId="0"/>
    <xf numFmtId="0" fontId="12" fillId="0" borderId="0" xfId="0" applyFont="1" applyAlignment="1">
      <alignment horizontal="center"/>
    </xf>
    <xf numFmtId="0" fontId="12" fillId="0" borderId="0" xfId="0" applyFont="1"/>
    <xf numFmtId="0" fontId="13" fillId="2" borderId="6" xfId="0" applyFont="1" applyFill="1" applyBorder="1" applyAlignment="1">
      <alignment horizontal="center"/>
    </xf>
    <xf numFmtId="0" fontId="12" fillId="0" borderId="0" xfId="0" applyFont="1" applyAlignment="1">
      <alignment horizontal="right"/>
    </xf>
    <xf numFmtId="0" fontId="13" fillId="2" borderId="7" xfId="0" applyFont="1" applyFill="1" applyBorder="1" applyAlignment="1">
      <alignment horizontal="center"/>
    </xf>
    <xf numFmtId="14" fontId="12" fillId="0" borderId="13" xfId="0" applyNumberFormat="1" applyFont="1" applyBorder="1"/>
    <xf numFmtId="0" fontId="12" fillId="0" borderId="1" xfId="0" applyFont="1" applyBorder="1"/>
    <xf numFmtId="0" fontId="12" fillId="3" borderId="1" xfId="0" applyFont="1" applyFill="1" applyBorder="1"/>
    <xf numFmtId="14" fontId="12" fillId="0" borderId="10" xfId="0" applyNumberFormat="1" applyFont="1" applyBorder="1"/>
    <xf numFmtId="14" fontId="12" fillId="0" borderId="11" xfId="0" applyNumberFormat="1" applyFont="1" applyBorder="1"/>
    <xf numFmtId="14" fontId="12" fillId="0" borderId="7" xfId="0" applyNumberFormat="1" applyFont="1" applyBorder="1"/>
    <xf numFmtId="0" fontId="12" fillId="0" borderId="1" xfId="0" applyFont="1" applyBorder="1" applyAlignment="1">
      <alignment horizontal="center"/>
    </xf>
    <xf numFmtId="14" fontId="12" fillId="0" borderId="8" xfId="0" applyNumberFormat="1" applyFont="1" applyBorder="1"/>
    <xf numFmtId="14" fontId="12" fillId="0" borderId="9" xfId="0" applyNumberFormat="1" applyFont="1" applyBorder="1"/>
    <xf numFmtId="14" fontId="12" fillId="0" borderId="1" xfId="0" applyNumberFormat="1" applyFont="1" applyBorder="1"/>
    <xf numFmtId="0" fontId="12" fillId="5" borderId="1" xfId="0" applyFont="1" applyFill="1" applyBorder="1"/>
    <xf numFmtId="0" fontId="12" fillId="5" borderId="0" xfId="0" applyFont="1" applyFill="1" applyAlignment="1">
      <alignment horizontal="center"/>
    </xf>
    <xf numFmtId="0" fontId="12" fillId="5" borderId="14" xfId="0" applyFont="1" applyFill="1" applyBorder="1" applyAlignment="1">
      <alignment horizontal="center"/>
    </xf>
    <xf numFmtId="0" fontId="12" fillId="6" borderId="0" xfId="0" applyFont="1" applyFill="1" applyAlignment="1">
      <alignment horizontal="center"/>
    </xf>
    <xf numFmtId="0" fontId="12" fillId="6" borderId="12" xfId="0" applyFont="1" applyFill="1" applyBorder="1" applyAlignment="1">
      <alignment horizontal="center"/>
    </xf>
    <xf numFmtId="0" fontId="12" fillId="3" borderId="1" xfId="0" applyFont="1" applyFill="1" applyBorder="1" applyAlignment="1">
      <alignment horizontal="center" vertical="center"/>
    </xf>
    <xf numFmtId="0" fontId="12" fillId="0" borderId="1" xfId="0" applyFont="1" applyBorder="1" applyAlignment="1">
      <alignment horizontal="center" vertical="center"/>
    </xf>
    <xf numFmtId="0" fontId="4" fillId="0" borderId="0" xfId="0" applyFont="1"/>
    <xf numFmtId="0" fontId="7" fillId="0" borderId="5" xfId="0" applyFont="1" applyBorder="1" applyAlignment="1">
      <alignment horizontal="center" vertical="center"/>
    </xf>
    <xf numFmtId="0" fontId="8" fillId="0" borderId="0" xfId="0" applyFont="1"/>
    <xf numFmtId="14" fontId="4" fillId="0" borderId="0" xfId="0" applyNumberFormat="1" applyFont="1"/>
    <xf numFmtId="0" fontId="4" fillId="0" borderId="12" xfId="0" applyFont="1" applyBorder="1"/>
    <xf numFmtId="0" fontId="4" fillId="0" borderId="12" xfId="0" applyFont="1" applyBorder="1" applyAlignment="1">
      <alignment horizontal="center"/>
    </xf>
    <xf numFmtId="0" fontId="4" fillId="0" borderId="0" xfId="0" applyFont="1" applyAlignment="1">
      <alignment horizontal="center"/>
    </xf>
    <xf numFmtId="0" fontId="4" fillId="0" borderId="1" xfId="0" applyFont="1" applyBorder="1" applyAlignment="1">
      <alignment horizontal="center"/>
    </xf>
    <xf numFmtId="0" fontId="7" fillId="0" borderId="0" xfId="0" applyFont="1"/>
    <xf numFmtId="0" fontId="0" fillId="0" borderId="0" xfId="0" applyAlignment="1">
      <alignment horizontal="center"/>
    </xf>
    <xf numFmtId="0" fontId="3" fillId="0" borderId="0" xfId="0" applyFont="1"/>
    <xf numFmtId="0" fontId="3" fillId="0" borderId="0" xfId="0" applyFont="1" applyAlignment="1">
      <alignment horizontal="center"/>
    </xf>
    <xf numFmtId="0" fontId="4" fillId="0" borderId="1" xfId="0" applyFont="1" applyBorder="1"/>
    <xf numFmtId="0" fontId="12" fillId="8" borderId="0" xfId="0" applyFont="1" applyFill="1" applyAlignment="1">
      <alignment horizontal="right"/>
    </xf>
    <xf numFmtId="14" fontId="12" fillId="0" borderId="15" xfId="0" applyNumberFormat="1" applyFont="1" applyBorder="1"/>
    <xf numFmtId="14" fontId="12" fillId="0" borderId="3" xfId="0" applyNumberFormat="1" applyFont="1" applyBorder="1"/>
    <xf numFmtId="14" fontId="12" fillId="0" borderId="16" xfId="0" applyNumberFormat="1" applyFont="1" applyBorder="1"/>
    <xf numFmtId="0" fontId="12" fillId="5" borderId="0" xfId="0" applyFont="1" applyFill="1"/>
    <xf numFmtId="14" fontId="12" fillId="0" borderId="0" xfId="0" applyNumberFormat="1" applyFont="1"/>
    <xf numFmtId="0" fontId="12" fillId="7" borderId="0" xfId="0" applyFont="1" applyFill="1"/>
    <xf numFmtId="0" fontId="12" fillId="0" borderId="0" xfId="0" applyFont="1" applyAlignment="1">
      <alignment horizontal="left"/>
    </xf>
    <xf numFmtId="0" fontId="13" fillId="8" borderId="0" xfId="0" applyFont="1" applyFill="1" applyAlignment="1">
      <alignment horizontal="center"/>
    </xf>
    <xf numFmtId="0" fontId="5" fillId="0" borderId="0" xfId="0" applyFont="1" applyAlignment="1">
      <alignment horizontal="center" vertical="center"/>
    </xf>
    <xf numFmtId="0" fontId="4" fillId="9" borderId="0" xfId="0" applyFont="1" applyFill="1"/>
    <xf numFmtId="0" fontId="8" fillId="10" borderId="0" xfId="0" applyFont="1" applyFill="1"/>
    <xf numFmtId="0" fontId="4" fillId="10" borderId="0" xfId="0" applyFont="1" applyFill="1"/>
    <xf numFmtId="14" fontId="4" fillId="10" borderId="0" xfId="0" applyNumberFormat="1" applyFont="1" applyFill="1"/>
    <xf numFmtId="22" fontId="4" fillId="10" borderId="0" xfId="0" applyNumberFormat="1" applyFont="1" applyFill="1"/>
    <xf numFmtId="0" fontId="14" fillId="0" borderId="0" xfId="0" applyFont="1" applyAlignment="1">
      <alignment horizontal="center" vertical="center"/>
    </xf>
    <xf numFmtId="14" fontId="15" fillId="10" borderId="0" xfId="0" applyNumberFormat="1" applyFont="1" applyFill="1"/>
    <xf numFmtId="14" fontId="4" fillId="0" borderId="0" xfId="0" applyNumberFormat="1" applyFont="1" applyAlignment="1">
      <alignment horizontal="center"/>
    </xf>
    <xf numFmtId="0" fontId="7" fillId="0" borderId="7" xfId="0" applyFont="1" applyBorder="1" applyAlignment="1">
      <alignment horizontal="center"/>
    </xf>
    <xf numFmtId="0" fontId="7" fillId="0" borderId="17" xfId="0" applyFont="1" applyBorder="1" applyAlignment="1">
      <alignment horizontal="center"/>
    </xf>
    <xf numFmtId="164" fontId="4" fillId="0" borderId="1" xfId="0" applyNumberFormat="1" applyFont="1" applyBorder="1"/>
    <xf numFmtId="0" fontId="4" fillId="11" borderId="0" xfId="0" applyFont="1" applyFill="1"/>
    <xf numFmtId="0" fontId="16" fillId="9" borderId="0" xfId="0" applyFont="1" applyFill="1"/>
    <xf numFmtId="0" fontId="7" fillId="0" borderId="0" xfId="0" applyFont="1" applyAlignment="1">
      <alignment horizontal="center" vertical="center"/>
    </xf>
    <xf numFmtId="14" fontId="4" fillId="0" borderId="0" xfId="0" applyNumberFormat="1" applyFont="1" applyAlignment="1">
      <alignment horizontal="center" vertical="center"/>
    </xf>
    <xf numFmtId="0" fontId="2" fillId="0" borderId="0" xfId="1"/>
    <xf numFmtId="14" fontId="2" fillId="0" borderId="0" xfId="1" applyNumberFormat="1"/>
    <xf numFmtId="0" fontId="2" fillId="0" borderId="0" xfId="1" applyAlignment="1">
      <alignment horizontal="left"/>
    </xf>
    <xf numFmtId="0" fontId="2" fillId="0" borderId="1" xfId="1" applyBorder="1"/>
    <xf numFmtId="14" fontId="3" fillId="0" borderId="6" xfId="0" applyNumberFormat="1" applyFont="1" applyBorder="1" applyAlignment="1">
      <alignment horizontal="center"/>
    </xf>
    <xf numFmtId="0" fontId="3" fillId="0" borderId="6" xfId="0" applyFont="1" applyBorder="1" applyAlignment="1">
      <alignment horizontal="center"/>
    </xf>
    <xf numFmtId="1" fontId="3" fillId="0" borderId="6" xfId="0" applyNumberFormat="1"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10" fillId="4" borderId="11" xfId="0" applyFont="1" applyFill="1" applyBorder="1" applyAlignment="1">
      <alignment horizontal="left" vertical="center"/>
    </xf>
    <xf numFmtId="0" fontId="10" fillId="4" borderId="14" xfId="0" applyFont="1" applyFill="1" applyBorder="1" applyAlignment="1">
      <alignment horizontal="left" vertical="center"/>
    </xf>
    <xf numFmtId="0" fontId="11" fillId="4" borderId="14" xfId="0" applyFont="1" applyFill="1" applyBorder="1"/>
    <xf numFmtId="0" fontId="7" fillId="0" borderId="5" xfId="0" applyFont="1" applyBorder="1" applyAlignment="1">
      <alignment horizontal="center"/>
    </xf>
    <xf numFmtId="14" fontId="3" fillId="0" borderId="5" xfId="0" applyNumberFormat="1" applyFont="1" applyBorder="1" applyAlignment="1">
      <alignment horizontal="center"/>
    </xf>
    <xf numFmtId="0" fontId="3" fillId="0" borderId="1" xfId="0" applyFont="1" applyBorder="1" applyAlignment="1">
      <alignment horizontal="center"/>
    </xf>
    <xf numFmtId="0" fontId="3" fillId="0" borderId="1" xfId="0" applyFont="1" applyBorder="1"/>
    <xf numFmtId="14" fontId="3" fillId="0" borderId="1" xfId="0" applyNumberFormat="1" applyFont="1" applyBorder="1"/>
    <xf numFmtId="0" fontId="3" fillId="0" borderId="0" xfId="0" applyNumberFormat="1" applyFont="1" applyAlignment="1">
      <alignment horizontal="center"/>
    </xf>
    <xf numFmtId="0" fontId="18" fillId="0" borderId="0" xfId="0" applyFont="1" applyAlignment="1">
      <alignment horizontal="center" vertical="center"/>
    </xf>
    <xf numFmtId="0" fontId="1" fillId="0" borderId="0" xfId="1" applyFont="1"/>
  </cellXfs>
  <cellStyles count="2">
    <cellStyle name="Normale" xfId="0" builtinId="0"/>
    <cellStyle name="Normale 2" xfId="1" xr:uid="{3A5064CE-7277-442B-B257-677BD92DD25B}"/>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57150</xdr:colOff>
      <xdr:row>1</xdr:row>
      <xdr:rowOff>95249</xdr:rowOff>
    </xdr:from>
    <xdr:to>
      <xdr:col>4</xdr:col>
      <xdr:colOff>714374</xdr:colOff>
      <xdr:row>15</xdr:row>
      <xdr:rowOff>95250</xdr:rowOff>
    </xdr:to>
    <xdr:sp macro="" textlink="">
      <xdr:nvSpPr>
        <xdr:cNvPr id="2" name="CasellaDiTesto 1">
          <a:extLst>
            <a:ext uri="{FF2B5EF4-FFF2-40B4-BE49-F238E27FC236}">
              <a16:creationId xmlns:a16="http://schemas.microsoft.com/office/drawing/2014/main" id="{903CD6B8-AF86-44DB-8D43-6D6D08722A3D}"/>
            </a:ext>
          </a:extLst>
        </xdr:cNvPr>
        <xdr:cNvSpPr txBox="1"/>
      </xdr:nvSpPr>
      <xdr:spPr>
        <a:xfrm>
          <a:off x="57150" y="333374"/>
          <a:ext cx="5448299" cy="3333751"/>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it-IT" sz="1400"/>
            <a:t>Importante:</a:t>
          </a:r>
        </a:p>
        <a:p>
          <a:r>
            <a:rPr lang="it-IT" sz="1400"/>
            <a:t>Le</a:t>
          </a:r>
          <a:r>
            <a:rPr lang="it-IT" sz="1400" baseline="0"/>
            <a:t> date vengono gestite con numeri seriali poi formattate come richiesto.</a:t>
          </a:r>
        </a:p>
        <a:p>
          <a:r>
            <a:rPr lang="it-IT" sz="1400" baseline="0"/>
            <a:t>1 gennaio  1900 --&gt; numero seriale 1</a:t>
          </a:r>
        </a:p>
        <a:p>
          <a:r>
            <a:rPr lang="it-IT" sz="1400" baseline="0"/>
            <a:t>1 gennaio 2008 --&gt; numero seriale 39448</a:t>
          </a:r>
        </a:p>
        <a:p>
          <a:endParaRPr lang="it-IT" sz="1400" baseline="0"/>
        </a:p>
        <a:p>
          <a:r>
            <a:rPr lang="it-IT" sz="1400" baseline="0"/>
            <a:t>Questo permette di utilizzare gli operatori  "+" e "-"</a:t>
          </a:r>
        </a:p>
        <a:p>
          <a:r>
            <a:rPr lang="it-IT" sz="1400" baseline="0"/>
            <a:t>per calcolare ad es. i giorni trascorsi.</a:t>
          </a:r>
        </a:p>
        <a:p>
          <a:endParaRPr lang="it-IT" sz="1400"/>
        </a:p>
        <a:p>
          <a:r>
            <a:rPr lang="it-IT" sz="1400"/>
            <a:t>Lavorando</a:t>
          </a:r>
          <a:r>
            <a:rPr lang="it-IT" sz="1400" baseline="0"/>
            <a:t> con le date inserite nelle formule bisogna essere certi che il tipo dato sia corretto (non testo ma data).  Eventualmente utilizzare la funzione DATA per trasformare la stringa testuale nel giusto formato (numero seriale)</a:t>
          </a:r>
          <a:endParaRPr lang="it-IT" sz="14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54"/>
  <sheetViews>
    <sheetView showGridLines="0" tabSelected="1" zoomScaleNormal="100" workbookViewId="0">
      <selection activeCell="E33" sqref="E33"/>
    </sheetView>
  </sheetViews>
  <sheetFormatPr defaultColWidth="9.140625" defaultRowHeight="18.75" x14ac:dyDescent="0.3"/>
  <cols>
    <col min="1" max="1" width="9.140625" style="23"/>
    <col min="2" max="2" width="16.85546875" style="23" customWidth="1"/>
    <col min="3" max="3" width="24.140625" style="23" customWidth="1"/>
    <col min="4" max="4" width="21.7109375" style="23" customWidth="1"/>
    <col min="5" max="5" width="20.5703125" style="23" customWidth="1"/>
    <col min="6" max="6" width="40" style="23" customWidth="1"/>
    <col min="7" max="7" width="23.140625" style="23" customWidth="1"/>
    <col min="8" max="8" width="33.7109375" style="23" customWidth="1"/>
    <col min="9" max="9" width="35.85546875" style="29" customWidth="1"/>
    <col min="10" max="10" width="22" style="23" customWidth="1"/>
    <col min="11" max="11" width="50.85546875" style="23" customWidth="1"/>
    <col min="12" max="12" width="19.5703125" style="23" customWidth="1"/>
    <col min="13" max="13" width="36.7109375" style="23" customWidth="1"/>
    <col min="14" max="16384" width="9.140625" style="23"/>
  </cols>
  <sheetData>
    <row r="1" spans="3:18" ht="26.25" x14ac:dyDescent="0.3">
      <c r="C1" s="80" t="s">
        <v>81</v>
      </c>
      <c r="F1" s="34" t="s">
        <v>0</v>
      </c>
      <c r="G1" s="45" t="s">
        <v>1</v>
      </c>
      <c r="H1" s="45" t="s">
        <v>2</v>
      </c>
    </row>
    <row r="2" spans="3:18" x14ac:dyDescent="0.3">
      <c r="F2" s="51">
        <v>10</v>
      </c>
      <c r="G2" s="51">
        <v>10</v>
      </c>
      <c r="H2" s="51">
        <v>2010</v>
      </c>
      <c r="I2" s="23"/>
    </row>
    <row r="3" spans="3:18" x14ac:dyDescent="0.3">
      <c r="F3" s="47" t="s">
        <v>15</v>
      </c>
      <c r="G3" s="48"/>
      <c r="H3" s="52">
        <f>DATE(H2,G2,F2)</f>
        <v>40461</v>
      </c>
      <c r="I3" s="23"/>
      <c r="P3" s="68" t="s">
        <v>44</v>
      </c>
      <c r="Q3" s="69"/>
      <c r="R3" s="70"/>
    </row>
    <row r="4" spans="3:18" x14ac:dyDescent="0.3">
      <c r="F4" s="25" t="s">
        <v>21</v>
      </c>
      <c r="G4" s="26">
        <v>45908</v>
      </c>
      <c r="H4" s="53">
        <f>EDATE(G4,12)</f>
        <v>46273</v>
      </c>
      <c r="I4" s="23"/>
    </row>
    <row r="5" spans="3:18" x14ac:dyDescent="0.3">
      <c r="F5" s="25" t="s">
        <v>16</v>
      </c>
      <c r="G5" s="26">
        <v>45908</v>
      </c>
      <c r="H5" s="29">
        <f>DAY(G5)</f>
        <v>8</v>
      </c>
      <c r="I5" s="23"/>
    </row>
    <row r="6" spans="3:18" x14ac:dyDescent="0.3">
      <c r="F6" s="25" t="s">
        <v>20</v>
      </c>
      <c r="G6" s="26">
        <v>45908</v>
      </c>
      <c r="H6" s="29">
        <f>WEEKDAY(G6,2)</f>
        <v>1</v>
      </c>
      <c r="I6" s="23"/>
    </row>
    <row r="7" spans="3:18" x14ac:dyDescent="0.3">
      <c r="F7" s="25" t="s">
        <v>17</v>
      </c>
      <c r="G7" s="26">
        <v>45908</v>
      </c>
      <c r="H7" s="29">
        <f>MONTH(G7)</f>
        <v>9</v>
      </c>
      <c r="I7" s="23"/>
    </row>
    <row r="8" spans="3:18" x14ac:dyDescent="0.3">
      <c r="F8" s="25" t="s">
        <v>18</v>
      </c>
      <c r="G8" s="26">
        <v>45908</v>
      </c>
      <c r="H8" s="29">
        <f>YEAR(G8)</f>
        <v>2025</v>
      </c>
      <c r="I8" s="23"/>
    </row>
    <row r="9" spans="3:18" x14ac:dyDescent="0.3">
      <c r="F9" s="47" t="s">
        <v>43</v>
      </c>
      <c r="G9" s="49">
        <f ca="1">TODAY()</f>
        <v>45908</v>
      </c>
      <c r="H9" s="33" t="s">
        <v>80</v>
      </c>
      <c r="I9" s="23"/>
    </row>
    <row r="10" spans="3:18" x14ac:dyDescent="0.3">
      <c r="F10" s="47" t="s">
        <v>19</v>
      </c>
      <c r="G10" s="50">
        <f ca="1">NOW()</f>
        <v>45908.653592476854</v>
      </c>
      <c r="H10" s="33" t="s">
        <v>80</v>
      </c>
      <c r="I10" s="23"/>
      <c r="J10"/>
      <c r="P10" s="27"/>
      <c r="Q10" s="28"/>
      <c r="R10" s="28"/>
    </row>
    <row r="11" spans="3:18" x14ac:dyDescent="0.3">
      <c r="I11" s="23"/>
      <c r="J11" s="26"/>
    </row>
    <row r="12" spans="3:18" x14ac:dyDescent="0.3">
      <c r="I12" s="23"/>
    </row>
    <row r="13" spans="3:18" x14ac:dyDescent="0.3">
      <c r="E13" s="33"/>
      <c r="F13" s="54" t="s">
        <v>4</v>
      </c>
      <c r="G13" s="54" t="s">
        <v>3</v>
      </c>
      <c r="H13" s="54" t="s">
        <v>82</v>
      </c>
      <c r="I13" s="54" t="s">
        <v>5</v>
      </c>
      <c r="J13" s="55" t="s">
        <v>6</v>
      </c>
    </row>
    <row r="14" spans="3:18" x14ac:dyDescent="0.3">
      <c r="E14" s="33"/>
      <c r="F14" s="56">
        <v>42736</v>
      </c>
      <c r="G14" s="30">
        <f>DAY(F14)</f>
        <v>1</v>
      </c>
      <c r="H14" s="30">
        <f>WEEKDAY(F14,2)</f>
        <v>7</v>
      </c>
      <c r="I14" s="30">
        <f>MONTH(F14)</f>
        <v>1</v>
      </c>
      <c r="J14" s="30">
        <f>YEAR(F14)</f>
        <v>2017</v>
      </c>
      <c r="L14" s="29"/>
    </row>
    <row r="15" spans="3:18" x14ac:dyDescent="0.3">
      <c r="F15" s="56">
        <v>42342</v>
      </c>
      <c r="G15" s="30">
        <f>DAY(F15)</f>
        <v>4</v>
      </c>
      <c r="H15" s="30">
        <f>WEEKDAY(F15,2)</f>
        <v>5</v>
      </c>
      <c r="I15" s="30">
        <f t="shared" ref="I15" si="0">MONTH(F15)</f>
        <v>12</v>
      </c>
      <c r="J15" s="30">
        <f t="shared" ref="J15" si="1">YEAR(F15)</f>
        <v>2015</v>
      </c>
    </row>
    <row r="16" spans="3:18" x14ac:dyDescent="0.3">
      <c r="I16" s="23"/>
    </row>
    <row r="17" spans="1:15" ht="8.25" customHeight="1" x14ac:dyDescent="0.3">
      <c r="A17" s="57"/>
      <c r="B17" s="57"/>
      <c r="C17" s="57"/>
      <c r="D17" s="57"/>
      <c r="E17" s="57"/>
      <c r="F17" s="57"/>
      <c r="G17" s="57"/>
      <c r="H17" s="57"/>
      <c r="I17" s="57"/>
      <c r="J17" s="57"/>
      <c r="K17" s="57"/>
      <c r="L17" s="57"/>
      <c r="M17" s="57"/>
      <c r="N17" s="57"/>
      <c r="O17" s="57"/>
    </row>
    <row r="18" spans="1:15" x14ac:dyDescent="0.3">
      <c r="I18" s="23"/>
    </row>
    <row r="19" spans="1:15" x14ac:dyDescent="0.3">
      <c r="B19" s="58" t="s">
        <v>83</v>
      </c>
      <c r="C19" s="46"/>
      <c r="D19" s="33" t="s">
        <v>84</v>
      </c>
      <c r="I19" s="23"/>
    </row>
    <row r="20" spans="1:15" x14ac:dyDescent="0.3">
      <c r="I20" s="23"/>
    </row>
    <row r="21" spans="1:15" x14ac:dyDescent="0.3">
      <c r="A21" s="31" t="s">
        <v>88</v>
      </c>
      <c r="B21" s="31" t="s">
        <v>87</v>
      </c>
      <c r="C21" s="59" t="s">
        <v>85</v>
      </c>
      <c r="D21" s="31" t="s">
        <v>2</v>
      </c>
      <c r="E21" s="31" t="s">
        <v>1</v>
      </c>
      <c r="F21" s="31" t="s">
        <v>86</v>
      </c>
      <c r="I21" s="23"/>
    </row>
    <row r="22" spans="1:15" x14ac:dyDescent="0.3">
      <c r="C22" s="60">
        <v>45908</v>
      </c>
      <c r="D22" s="35" t="str">
        <f>TEXT(C22,"aaaa")</f>
        <v>2025</v>
      </c>
      <c r="E22" s="35" t="str">
        <f>TEXT(C$22,"MMMM")</f>
        <v>settembre</v>
      </c>
      <c r="F22" s="35" t="str">
        <f>TEXT(C$22,"gggg")</f>
        <v>lunedì</v>
      </c>
      <c r="G22" s="33"/>
      <c r="I22" s="23"/>
    </row>
    <row r="23" spans="1:15" x14ac:dyDescent="0.3">
      <c r="D23" s="35" t="str">
        <f>TEXT(C22,"aa")</f>
        <v>25</v>
      </c>
      <c r="E23" s="35" t="str">
        <f>TEXT(C$22,"MMM")</f>
        <v>set</v>
      </c>
      <c r="F23" s="35" t="str">
        <f>TEXT(C$22,"ggg")</f>
        <v>lun</v>
      </c>
      <c r="H23" s="61"/>
      <c r="I23" s="23"/>
    </row>
    <row r="24" spans="1:15" x14ac:dyDescent="0.3">
      <c r="C24" s="31"/>
      <c r="D24" s="35"/>
      <c r="E24" s="35" t="str">
        <f>TEXT(C$22,"MM")</f>
        <v>09</v>
      </c>
      <c r="F24" s="35" t="str">
        <f>TEXT(C$22,"gg")</f>
        <v>08</v>
      </c>
      <c r="I24" s="23"/>
    </row>
    <row r="25" spans="1:15" x14ac:dyDescent="0.3">
      <c r="C25" s="31"/>
      <c r="D25" s="35"/>
      <c r="E25" s="35" t="str">
        <f>TEXT(C$22,"M")</f>
        <v>9</v>
      </c>
      <c r="F25" s="35" t="str">
        <f>TEXT(C$22,"g")</f>
        <v>8</v>
      </c>
      <c r="I25" s="23"/>
    </row>
    <row r="26" spans="1:15" x14ac:dyDescent="0.3">
      <c r="B26" s="31"/>
      <c r="I26" s="23"/>
    </row>
    <row r="27" spans="1:15" x14ac:dyDescent="0.3">
      <c r="C27" s="59" t="s">
        <v>85</v>
      </c>
      <c r="D27" s="31" t="s">
        <v>2</v>
      </c>
      <c r="E27" s="31" t="s">
        <v>1</v>
      </c>
      <c r="I27" s="23"/>
    </row>
    <row r="28" spans="1:15" x14ac:dyDescent="0.3">
      <c r="A28" s="31" t="s">
        <v>88</v>
      </c>
      <c r="B28" s="31" t="s">
        <v>89</v>
      </c>
      <c r="C28" s="60">
        <v>45755</v>
      </c>
      <c r="D28" s="35"/>
      <c r="E28" s="35" t="str">
        <f>CHOOSE(MONTH(C28),"gennaio","febbraio","marzo","aprile","maggio","giugno","luglio","agosto","settembre","ottobre","novembre","dicembre")</f>
        <v>aprile</v>
      </c>
      <c r="F28" s="23" t="str">
        <f ca="1">_xlfn.FORMULATEXT(E28)</f>
        <v>=SCEGLI(MESE(C28);"gennaio";"febbraio";"marzo";"aprile";"maggio";"giugno";"luglio";"agosto";"settembre";"ottobre";"novembre";"dicembre")</v>
      </c>
      <c r="I28" s="23"/>
    </row>
    <row r="29" spans="1:15" x14ac:dyDescent="0.3">
      <c r="B29" s="31" t="s">
        <v>100</v>
      </c>
      <c r="D29" s="35"/>
      <c r="E29" s="64" t="str" cm="1">
        <f t="array" ref="E29">_xlfn.SWITCH(MONTH(C28),1,"gennaio",2,"febbraio",3,"marzo",4,"aprile","altro")</f>
        <v>aprile</v>
      </c>
      <c r="F29" s="23" t="str">
        <f ca="1">_xlfn.FORMULATEXT(E29)</f>
        <v>=SWITCH(MESE(C28);1;"gennaio";2;"febbraio";3;"marzo";4;"aprile";"altro")</v>
      </c>
      <c r="I29" s="23"/>
    </row>
    <row r="30" spans="1:15" x14ac:dyDescent="0.3">
      <c r="I30" s="23"/>
    </row>
    <row r="31" spans="1:15" x14ac:dyDescent="0.3">
      <c r="C31" s="59" t="s">
        <v>85</v>
      </c>
      <c r="D31" s="31"/>
      <c r="E31" s="31" t="s">
        <v>1</v>
      </c>
      <c r="I31" s="23"/>
    </row>
    <row r="32" spans="1:15" x14ac:dyDescent="0.3">
      <c r="A32" s="31" t="s">
        <v>88</v>
      </c>
      <c r="B32" s="31" t="s">
        <v>94</v>
      </c>
      <c r="C32" s="60">
        <v>45908</v>
      </c>
      <c r="D32" s="35"/>
      <c r="E32" s="64" t="str">
        <f>_xlfn.XLOOKUP(MONTH('creare lista mesi'!A1),NUM_cercax,MESE_cercax,,0)</f>
        <v>settembre</v>
      </c>
      <c r="F32" s="23" t="str">
        <f ca="1">_xlfn.FORMULATEXT(E32)</f>
        <v>=CERCA.X(MESE('creare lista mesi'!A1);NUM_cercax;MESE_cercax;;0)</v>
      </c>
      <c r="I32" s="23"/>
    </row>
    <row r="33" spans="1:23" x14ac:dyDescent="0.3">
      <c r="A33" s="31"/>
      <c r="B33" s="31" t="s">
        <v>95</v>
      </c>
      <c r="D33" s="35"/>
      <c r="E33" s="64" t="str">
        <f>VLOOKUP(MONTH('creare lista mesi'!A1),listamesicercavert,2,0)</f>
        <v>settembre</v>
      </c>
      <c r="F33" s="23" t="str">
        <f ca="1">_xlfn.FORMULATEXT(E33)</f>
        <v>=CERCA.VERT(MESE('creare lista mesi'!A1);listamesicercavert;2;0)</v>
      </c>
      <c r="I33" s="32"/>
      <c r="J33" s="33"/>
      <c r="K33" s="33"/>
      <c r="L33" s="33"/>
      <c r="M33" s="34"/>
      <c r="N33" s="34"/>
    </row>
    <row r="34" spans="1:23" x14ac:dyDescent="0.3">
      <c r="B34" s="33"/>
      <c r="E34" s="61"/>
      <c r="I34" s="32"/>
      <c r="J34" s="33"/>
      <c r="K34" s="33"/>
      <c r="L34" s="33"/>
      <c r="M34" s="34"/>
      <c r="N34" s="34"/>
    </row>
    <row r="35" spans="1:23" x14ac:dyDescent="0.3">
      <c r="C35" s="59" t="s">
        <v>85</v>
      </c>
      <c r="D35" s="31"/>
      <c r="E35" s="31" t="s">
        <v>1</v>
      </c>
      <c r="I35" s="32"/>
      <c r="J35" s="33"/>
      <c r="K35" s="33"/>
      <c r="L35" s="33"/>
      <c r="M35" s="34"/>
      <c r="N35" s="34"/>
    </row>
    <row r="36" spans="1:23" x14ac:dyDescent="0.3">
      <c r="A36" s="31" t="s">
        <v>88</v>
      </c>
      <c r="B36" s="31" t="s">
        <v>98</v>
      </c>
      <c r="C36" s="60">
        <v>45696</v>
      </c>
      <c r="D36" s="35"/>
      <c r="E36" s="64" t="str">
        <f>IF(MONTH($C$36)=1,"gennaio",IF(MONTH($C$36)=2,"febbraio",IF(MONTH($C$36)=3,"marzo",IF(MONTH($C$36)=4,"aprile"))))</f>
        <v>febbraio</v>
      </c>
      <c r="F36" s="23" t="str">
        <f ca="1">_xlfn.FORMULATEXT(E36)</f>
        <v>=SE(MESE($C$36)=1;"gennaio";SE(MESE($C$36)=2;"febbraio";SE(MESE($C$36)=3;"marzo";SE(MESE($C$36)=4;"aprile"))))</v>
      </c>
      <c r="I36" s="32"/>
      <c r="J36" s="33"/>
      <c r="K36" s="33"/>
      <c r="L36" s="33"/>
      <c r="M36" s="34"/>
      <c r="N36" s="34"/>
    </row>
    <row r="37" spans="1:23" x14ac:dyDescent="0.3">
      <c r="A37" s="31"/>
      <c r="B37" s="31" t="s">
        <v>99</v>
      </c>
      <c r="D37" s="35"/>
      <c r="E37" s="64" t="str" cm="1">
        <f t="array" ref="E37">_xlfn.IFS(MONTH($C$36)=1,"gennaio",MONTH($C$36)=2,"febbraio",MONTH($C$36)=3,"marzo",MONTH($C$36)=4,"aprile")</f>
        <v>febbraio</v>
      </c>
      <c r="F37" s="23" t="str">
        <f ca="1">_xlfn.FORMULATEXT(E37)</f>
        <v>=PIÙ.SE(MESE($C$36)=1;"gennaio";MESE($C$36)=2;"febbraio";MESE($C$36)=3;"marzo";MESE($C$36)=4;"aprile")</v>
      </c>
      <c r="I37" s="32"/>
      <c r="J37" s="33"/>
      <c r="K37" s="33"/>
      <c r="L37" s="33"/>
      <c r="M37" s="34"/>
      <c r="N37" s="34"/>
    </row>
    <row r="38" spans="1:23" x14ac:dyDescent="0.3">
      <c r="I38" s="32"/>
      <c r="J38" s="33"/>
      <c r="K38" s="33"/>
      <c r="L38" s="33"/>
      <c r="M38" s="34"/>
      <c r="N38" s="34"/>
    </row>
    <row r="39" spans="1:23" x14ac:dyDescent="0.3">
      <c r="I39" s="32"/>
      <c r="J39" s="33"/>
      <c r="K39" s="33"/>
      <c r="L39" s="33"/>
      <c r="M39" s="34"/>
      <c r="N39" s="34"/>
    </row>
    <row r="40" spans="1:23" x14ac:dyDescent="0.3">
      <c r="I40" s="32"/>
      <c r="J40" s="33"/>
      <c r="K40" s="33"/>
      <c r="L40" s="33"/>
      <c r="M40" s="34"/>
      <c r="N40" s="34"/>
    </row>
    <row r="41" spans="1:23" x14ac:dyDescent="0.3">
      <c r="D41" s="33" t="s">
        <v>102</v>
      </c>
      <c r="E41" s="33" t="s">
        <v>101</v>
      </c>
      <c r="I41" s="32"/>
      <c r="J41" s="33"/>
      <c r="K41" s="33"/>
      <c r="L41" s="33"/>
      <c r="M41" s="34"/>
      <c r="N41" s="34"/>
    </row>
    <row r="42" spans="1:23" x14ac:dyDescent="0.3">
      <c r="C42" s="74" t="s">
        <v>4</v>
      </c>
      <c r="D42" s="35"/>
      <c r="E42" s="35"/>
      <c r="I42" s="32"/>
      <c r="J42" s="33"/>
      <c r="K42" s="33"/>
      <c r="L42" s="33"/>
      <c r="M42" s="34"/>
      <c r="N42" s="34"/>
    </row>
    <row r="43" spans="1:23" x14ac:dyDescent="0.3">
      <c r="C43" s="75">
        <v>42736</v>
      </c>
      <c r="D43" s="35"/>
      <c r="E43" s="76">
        <f>COUNTIF($C$43:$C$48,"&gt;01/01/2017")</f>
        <v>2</v>
      </c>
      <c r="F43" s="23" t="str">
        <f ca="1">_xlfn.FORMULATEXT(E43)</f>
        <v>=CONTA.SE($C$43:$C$48;"&gt;01/01/2017")</v>
      </c>
      <c r="I43" s="32"/>
      <c r="J43" s="33"/>
      <c r="K43" s="33"/>
      <c r="L43" s="33"/>
      <c r="M43" s="34"/>
      <c r="N43" s="34"/>
    </row>
    <row r="44" spans="1:23" x14ac:dyDescent="0.3">
      <c r="C44" s="75">
        <v>42342</v>
      </c>
      <c r="D44" s="77"/>
      <c r="E44" s="76">
        <f>COUNTIF($C$43:$C$48,"&gt;"&amp;C43)</f>
        <v>2</v>
      </c>
      <c r="F44" s="23" t="str">
        <f t="shared" ref="F44:F45" ca="1" si="2">_xlfn.FORMULATEXT(E44)</f>
        <v>=CONTA.SE($C$43:$C$48;"&gt;"&amp;C43)</v>
      </c>
      <c r="I44" s="32"/>
      <c r="J44" s="33"/>
      <c r="K44" s="33"/>
      <c r="L44" s="33"/>
      <c r="M44" s="34"/>
      <c r="N44" s="34"/>
    </row>
    <row r="45" spans="1:23" x14ac:dyDescent="0.3">
      <c r="C45" s="75">
        <v>42799</v>
      </c>
      <c r="D45" s="77"/>
      <c r="E45" s="76">
        <f>COUNTIF($C$43:$C$48,"&gt;"&amp;C44)</f>
        <v>3</v>
      </c>
      <c r="F45" s="23" t="str">
        <f t="shared" ca="1" si="2"/>
        <v>=CONTA.SE($C$43:$C$48;"&gt;"&amp;C44)</v>
      </c>
      <c r="I45" s="32"/>
      <c r="J45" s="33"/>
      <c r="K45" s="33"/>
      <c r="L45" s="33"/>
      <c r="M45" s="34"/>
      <c r="N45" s="34"/>
    </row>
    <row r="46" spans="1:23" x14ac:dyDescent="0.3">
      <c r="C46" s="75">
        <v>41465</v>
      </c>
      <c r="D46" s="77"/>
      <c r="E46" s="35"/>
      <c r="I46" s="32"/>
      <c r="J46" s="33"/>
      <c r="K46" s="33"/>
      <c r="L46" s="33"/>
      <c r="M46" s="34"/>
      <c r="N46" s="34"/>
    </row>
    <row r="47" spans="1:23" x14ac:dyDescent="0.3">
      <c r="C47" s="75">
        <v>41955</v>
      </c>
      <c r="D47" s="77"/>
      <c r="E47" s="77"/>
      <c r="I47" s="32"/>
      <c r="J47" s="33"/>
      <c r="K47" s="33"/>
      <c r="L47" s="33"/>
      <c r="M47" s="34"/>
      <c r="N47" s="34"/>
    </row>
    <row r="48" spans="1:23" x14ac:dyDescent="0.3">
      <c r="C48" s="75">
        <v>42931</v>
      </c>
      <c r="D48" s="78"/>
      <c r="E48" s="77"/>
      <c r="F48" s="33"/>
      <c r="G48" s="33"/>
      <c r="I48" s="32"/>
      <c r="J48" s="33"/>
      <c r="K48" s="33"/>
      <c r="L48" s="33"/>
      <c r="M48" s="34"/>
      <c r="N48" s="34"/>
      <c r="S48" s="34"/>
      <c r="T48" s="34"/>
      <c r="U48" s="34"/>
      <c r="V48" s="34"/>
      <c r="W48" s="34"/>
    </row>
    <row r="49" spans="1:14" x14ac:dyDescent="0.3">
      <c r="A49" s="33"/>
      <c r="B49" s="33"/>
      <c r="C49" s="33"/>
      <c r="D49" s="33"/>
      <c r="E49" s="33"/>
      <c r="F49" s="33"/>
      <c r="I49" s="23"/>
      <c r="J49" s="33"/>
      <c r="K49" s="33"/>
      <c r="L49" s="33"/>
      <c r="M49" s="34"/>
      <c r="N49" s="34"/>
    </row>
    <row r="50" spans="1:14" x14ac:dyDescent="0.3">
      <c r="A50" s="33"/>
      <c r="B50" s="33"/>
      <c r="C50" s="34">
        <v>1</v>
      </c>
      <c r="D50" s="79">
        <v>-1</v>
      </c>
      <c r="E50" s="33"/>
      <c r="F50" s="33"/>
      <c r="I50" s="23"/>
      <c r="J50" s="33"/>
      <c r="K50" s="33"/>
      <c r="L50" s="33"/>
      <c r="M50" s="34"/>
      <c r="N50" s="34"/>
    </row>
    <row r="51" spans="1:14" x14ac:dyDescent="0.3">
      <c r="A51" s="33"/>
      <c r="B51" s="24" t="s">
        <v>4</v>
      </c>
      <c r="C51" s="24" t="s">
        <v>22</v>
      </c>
      <c r="D51" s="24" t="s">
        <v>23</v>
      </c>
      <c r="E51" s="33"/>
      <c r="F51" s="33"/>
      <c r="I51" s="23"/>
    </row>
    <row r="52" spans="1:14" x14ac:dyDescent="0.3">
      <c r="A52" s="33"/>
      <c r="B52" s="65">
        <v>43916</v>
      </c>
      <c r="C52" s="67">
        <f>MONTH(EDATE(B52,C50))</f>
        <v>4</v>
      </c>
      <c r="D52" s="66">
        <f>MONTH(EDATE(B52,D50))</f>
        <v>2</v>
      </c>
      <c r="E52" s="33"/>
      <c r="F52" s="33"/>
      <c r="I52" s="23"/>
    </row>
    <row r="53" spans="1:14" x14ac:dyDescent="0.3">
      <c r="A53" s="34"/>
      <c r="B53" s="33"/>
      <c r="E53" s="33"/>
      <c r="F53" s="33"/>
      <c r="I53" s="23"/>
    </row>
    <row r="54" spans="1:14" x14ac:dyDescent="0.3">
      <c r="I54" s="23"/>
    </row>
  </sheetData>
  <mergeCells count="1">
    <mergeCell ref="P3:R3"/>
  </mergeCells>
  <phoneticPr fontId="9" type="noConversion"/>
  <pageMargins left="0.7" right="0.7" top="0.75" bottom="0.75" header="0.3" footer="0.3"/>
  <pageSetup paperSize="9" orientation="portrait" horizontalDpi="4294967292"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B2FB-8C3F-4B83-A470-9AC2BD6A441A}">
  <dimension ref="A1:D31"/>
  <sheetViews>
    <sheetView topLeftCell="A4" workbookViewId="0">
      <selection activeCell="D10" sqref="D10"/>
    </sheetView>
  </sheetViews>
  <sheetFormatPr defaultRowHeight="15.75" x14ac:dyDescent="0.25"/>
  <cols>
    <col min="1" max="1" width="11.5703125" style="61" bestFit="1" customWidth="1"/>
    <col min="2" max="2" width="12.42578125" style="61" customWidth="1"/>
    <col min="3" max="3" width="9.140625" style="61"/>
    <col min="4" max="4" width="126.42578125" style="61" bestFit="1" customWidth="1"/>
    <col min="5" max="16384" width="9.140625" style="61"/>
  </cols>
  <sheetData>
    <row r="1" spans="1:4" x14ac:dyDescent="0.25">
      <c r="A1" s="62">
        <v>45908</v>
      </c>
      <c r="B1" s="61" t="str">
        <f>CHOOSE(MONTH(A1),"gennaio","febbraio","marzo","aprile","maggio","giugno","luglio","agosto","settembre","ottobre","novembre","dicembre")</f>
        <v>settembre</v>
      </c>
      <c r="D1" s="61" t="s">
        <v>92</v>
      </c>
    </row>
    <row r="3" spans="1:4" x14ac:dyDescent="0.25">
      <c r="A3" s="61" t="s">
        <v>31</v>
      </c>
      <c r="B3" s="61" t="s">
        <v>48</v>
      </c>
      <c r="D3" s="61" t="s">
        <v>90</v>
      </c>
    </row>
    <row r="4" spans="1:4" x14ac:dyDescent="0.25">
      <c r="A4" s="61" t="s">
        <v>32</v>
      </c>
      <c r="B4" s="61" t="s">
        <v>49</v>
      </c>
      <c r="D4" s="61" t="str">
        <f>_xlfn.TEXTJOIN(,,B3:B14)</f>
        <v>"gennaio";"febbraio";"marzo";"aprile";"maggio";"giugno";"luglio";"agosto";"settembre";"ottobre";"novembre";"dicembre";</v>
      </c>
    </row>
    <row r="5" spans="1:4" x14ac:dyDescent="0.25">
      <c r="A5" s="61" t="s">
        <v>33</v>
      </c>
      <c r="B5" s="61" t="s">
        <v>50</v>
      </c>
    </row>
    <row r="6" spans="1:4" x14ac:dyDescent="0.25">
      <c r="A6" s="61" t="s">
        <v>34</v>
      </c>
      <c r="B6" s="61" t="s">
        <v>51</v>
      </c>
      <c r="D6" s="61" t="s">
        <v>61</v>
      </c>
    </row>
    <row r="7" spans="1:4" x14ac:dyDescent="0.25">
      <c r="A7" s="61" t="s">
        <v>35</v>
      </c>
      <c r="B7" s="61" t="s">
        <v>52</v>
      </c>
    </row>
    <row r="8" spans="1:4" x14ac:dyDescent="0.25">
      <c r="A8" s="61" t="s">
        <v>36</v>
      </c>
      <c r="B8" s="61" t="s">
        <v>53</v>
      </c>
    </row>
    <row r="9" spans="1:4" x14ac:dyDescent="0.25">
      <c r="A9" s="61" t="s">
        <v>37</v>
      </c>
      <c r="B9" s="61" t="s">
        <v>54</v>
      </c>
      <c r="D9" s="61" t="s">
        <v>91</v>
      </c>
    </row>
    <row r="10" spans="1:4" x14ac:dyDescent="0.25">
      <c r="A10" s="61" t="s">
        <v>38</v>
      </c>
      <c r="B10" s="61" t="s">
        <v>55</v>
      </c>
      <c r="D10" s="61" t="str">
        <f>_xlfn.CONCAT(B3:B14)</f>
        <v>"gennaio";"febbraio";"marzo";"aprile";"maggio";"giugno";"luglio";"agosto";"settembre";"ottobre";"novembre";"dicembre";</v>
      </c>
    </row>
    <row r="11" spans="1:4" x14ac:dyDescent="0.25">
      <c r="A11" s="61" t="s">
        <v>39</v>
      </c>
      <c r="B11" s="61" t="s">
        <v>56</v>
      </c>
    </row>
    <row r="12" spans="1:4" x14ac:dyDescent="0.25">
      <c r="A12" s="61" t="s">
        <v>40</v>
      </c>
      <c r="B12" s="61" t="s">
        <v>57</v>
      </c>
      <c r="D12" s="63" t="s">
        <v>60</v>
      </c>
    </row>
    <row r="13" spans="1:4" x14ac:dyDescent="0.25">
      <c r="A13" s="61" t="s">
        <v>41</v>
      </c>
      <c r="B13" s="61" t="s">
        <v>58</v>
      </c>
    </row>
    <row r="14" spans="1:4" x14ac:dyDescent="0.25">
      <c r="A14" s="61" t="s">
        <v>42</v>
      </c>
      <c r="B14" s="61" t="s">
        <v>59</v>
      </c>
    </row>
    <row r="16" spans="1:4" x14ac:dyDescent="0.25">
      <c r="B16" s="61" t="s">
        <v>93</v>
      </c>
    </row>
    <row r="18" spans="1:4" x14ac:dyDescent="0.25">
      <c r="A18" s="81" t="s">
        <v>103</v>
      </c>
    </row>
    <row r="19" spans="1:4" x14ac:dyDescent="0.25">
      <c r="A19" s="61" t="s">
        <v>96</v>
      </c>
      <c r="B19" s="61" t="s">
        <v>97</v>
      </c>
    </row>
    <row r="20" spans="1:4" ht="18.75" x14ac:dyDescent="0.3">
      <c r="A20" s="23">
        <v>1</v>
      </c>
      <c r="B20" s="33" t="s">
        <v>31</v>
      </c>
      <c r="D20" s="81" t="s">
        <v>104</v>
      </c>
    </row>
    <row r="21" spans="1:4" ht="18.75" x14ac:dyDescent="0.3">
      <c r="A21" s="23">
        <v>2</v>
      </c>
      <c r="B21" s="33" t="s">
        <v>32</v>
      </c>
    </row>
    <row r="22" spans="1:4" ht="18.75" x14ac:dyDescent="0.3">
      <c r="A22" s="23">
        <v>3</v>
      </c>
      <c r="B22" s="33" t="s">
        <v>33</v>
      </c>
      <c r="D22" s="81" t="s">
        <v>105</v>
      </c>
    </row>
    <row r="23" spans="1:4" ht="18.75" x14ac:dyDescent="0.3">
      <c r="A23" s="23">
        <v>4</v>
      </c>
      <c r="B23" s="33" t="s">
        <v>34</v>
      </c>
    </row>
    <row r="24" spans="1:4" ht="18.75" x14ac:dyDescent="0.3">
      <c r="A24" s="23">
        <v>5</v>
      </c>
      <c r="B24" s="33" t="s">
        <v>35</v>
      </c>
    </row>
    <row r="25" spans="1:4" ht="18.75" x14ac:dyDescent="0.3">
      <c r="A25" s="23">
        <v>6</v>
      </c>
      <c r="B25" s="33" t="s">
        <v>36</v>
      </c>
    </row>
    <row r="26" spans="1:4" ht="18.75" x14ac:dyDescent="0.3">
      <c r="A26" s="23">
        <v>7</v>
      </c>
      <c r="B26" s="33" t="s">
        <v>37</v>
      </c>
    </row>
    <row r="27" spans="1:4" ht="18.75" x14ac:dyDescent="0.3">
      <c r="A27" s="23">
        <v>8</v>
      </c>
      <c r="B27" s="33" t="s">
        <v>38</v>
      </c>
    </row>
    <row r="28" spans="1:4" ht="18.75" x14ac:dyDescent="0.3">
      <c r="A28" s="23">
        <v>9</v>
      </c>
      <c r="B28" s="33" t="s">
        <v>39</v>
      </c>
    </row>
    <row r="29" spans="1:4" ht="18.75" x14ac:dyDescent="0.3">
      <c r="A29" s="23">
        <v>10</v>
      </c>
      <c r="B29" s="33" t="s">
        <v>40</v>
      </c>
    </row>
    <row r="30" spans="1:4" ht="18.75" x14ac:dyDescent="0.3">
      <c r="A30" s="23">
        <v>11</v>
      </c>
      <c r="B30" s="33" t="s">
        <v>41</v>
      </c>
    </row>
    <row r="31" spans="1:4" ht="18.75" x14ac:dyDescent="0.3">
      <c r="A31" s="23">
        <v>12</v>
      </c>
      <c r="B31" s="33" t="s">
        <v>42</v>
      </c>
    </row>
  </sheetData>
  <phoneticPr fontId="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B8B25-3047-48CD-9E6C-0279BB7E07FC}">
  <dimension ref="A1:M31"/>
  <sheetViews>
    <sheetView workbookViewId="0">
      <selection activeCell="D3" sqref="D3"/>
    </sheetView>
  </sheetViews>
  <sheetFormatPr defaultColWidth="21.5703125" defaultRowHeight="21" x14ac:dyDescent="0.35"/>
  <cols>
    <col min="1" max="1" width="17.5703125" style="2" customWidth="1"/>
    <col min="2" max="2" width="17.85546875" style="2" bestFit="1" customWidth="1"/>
    <col min="3" max="3" width="16.7109375" style="2" customWidth="1"/>
    <col min="4" max="4" width="18.140625" style="2" customWidth="1"/>
    <col min="5" max="5" width="21.7109375" style="2" customWidth="1"/>
    <col min="6" max="8" width="21.5703125" style="2"/>
    <col min="9" max="9" width="9.5703125" style="2" customWidth="1"/>
    <col min="10" max="16384" width="21.5703125" style="2"/>
  </cols>
  <sheetData>
    <row r="1" spans="2:11" x14ac:dyDescent="0.35">
      <c r="J1" s="2" t="s">
        <v>79</v>
      </c>
    </row>
    <row r="2" spans="2:11" x14ac:dyDescent="0.35">
      <c r="B2" s="44" t="s">
        <v>4</v>
      </c>
      <c r="C2" s="40" t="s">
        <v>46</v>
      </c>
      <c r="D2" s="40" t="s">
        <v>27</v>
      </c>
      <c r="E2" s="40" t="s">
        <v>47</v>
      </c>
      <c r="F2" s="40" t="s">
        <v>28</v>
      </c>
      <c r="G2" s="40" t="s">
        <v>29</v>
      </c>
      <c r="H2" s="40" t="s">
        <v>30</v>
      </c>
      <c r="J2" s="42">
        <v>1</v>
      </c>
      <c r="K2" s="42" t="s">
        <v>31</v>
      </c>
    </row>
    <row r="3" spans="2:11" x14ac:dyDescent="0.35">
      <c r="B3" s="41">
        <v>42767</v>
      </c>
      <c r="C3" s="2" t="str">
        <f>TEXT(B3,"mmmm")</f>
        <v>febbraio</v>
      </c>
      <c r="D3" s="2" t="str">
        <f>CHOOSE(MONTH(B3),"gennaio","febbraio","marzo","aprile","maggio","giugno","luglio","agosto","settembre","ottobre","novembre","dicembre")</f>
        <v>febbraio</v>
      </c>
      <c r="E3" s="2" t="str" cm="1">
        <f t="array" ref="E3">_xlfn.SWITCH(MONTH(B3),1,"gennaio",2,"febbraio",3,"marzo",4,"aprile",5,"maggio",6,"giugno",7,"luglio",8,"agosto",9,"settembre",10,"ottobre",11,"novembre",12,"dicembre")</f>
        <v>febbraio</v>
      </c>
      <c r="F3" s="2" t="str">
        <f>IF(MONTH(B3)=1,"gennaio",IF(MONTH(B3)=2,"febbraio",IF(MONTH(B3)=3,"marzo",IF(MONTH(B3)=4,"aprile","non presente"))))</f>
        <v>febbraio</v>
      </c>
      <c r="G3" s="2" t="str" cm="1">
        <f t="array" ref="G3">IFERROR(_xlfn.IFS(MONTH(B3)=1,"gennaio",MONTH(B3)=2,"febbraio",MONTH(B3)=3,"marzo",MONTH(B3)=4,"aprile"),"non disponibile")</f>
        <v>febbraio</v>
      </c>
      <c r="H3" s="2" t="str">
        <f>VLOOKUP(MONTH(B3),$J$2:$K$13,2,FALSE)</f>
        <v>febbraio</v>
      </c>
      <c r="J3" s="42">
        <v>2</v>
      </c>
      <c r="K3" s="42" t="s">
        <v>32</v>
      </c>
    </row>
    <row r="4" spans="2:11" x14ac:dyDescent="0.35">
      <c r="B4" s="41">
        <v>42342</v>
      </c>
      <c r="C4" s="2" t="str">
        <f t="shared" ref="C4:C8" si="0">TEXT(B4,"mmmm")</f>
        <v>dicembre</v>
      </c>
      <c r="D4" s="2" t="str">
        <f t="shared" ref="D4:D8" si="1">CHOOSE(MONTH(B4),"gennaio","febbraio","marzo","aprile","maggio","giugno","luglio","agosto","settembre","ottobre","novembre","dicembre")</f>
        <v>dicembre</v>
      </c>
      <c r="E4" s="2" t="str" cm="1">
        <f t="array" ref="E4">_xlfn.SWITCH(MONTH(B4),1,"gennaio",2,"febbraio",3,"marzo",4,"aprile",5,"maggio",6,"giugno",7,"luglio",8,"agosto",9,"settembre",10,"ottobre",11,"novembre",12,"dicembre")</f>
        <v>dicembre</v>
      </c>
      <c r="F4" s="2" t="str">
        <f t="shared" ref="F4:F8" si="2">IF(MONTH(B4)=1,"gennaio",IF(MONTH(B4)=2,"febbraio",IF(MONTH(B4)=3,"marzo",IF(MONTH(B4)=4,"aprile","non presente"))))</f>
        <v>non presente</v>
      </c>
      <c r="G4" s="2" t="str" cm="1">
        <f t="array" ref="G4">IFERROR(_xlfn.IFS(MONTH(B4)=1,"gennaio",MONTH(B4)=2,"febbraio",MONTH(B4)=3,"marzo",MONTH(B4)=4,"aprile"),"non disponibile")</f>
        <v>non disponibile</v>
      </c>
      <c r="H4" s="2" t="str">
        <f t="shared" ref="H4:H8" si="3">VLOOKUP(MONTH(B4),$J$2:$K$13,2,FALSE)</f>
        <v>dicembre</v>
      </c>
      <c r="J4" s="42">
        <v>3</v>
      </c>
      <c r="K4" s="42" t="s">
        <v>33</v>
      </c>
    </row>
    <row r="5" spans="2:11" x14ac:dyDescent="0.35">
      <c r="B5" s="41">
        <v>42799</v>
      </c>
      <c r="C5" s="2" t="str">
        <f t="shared" si="0"/>
        <v>marzo</v>
      </c>
      <c r="D5" s="2" t="str">
        <f t="shared" si="1"/>
        <v>marzo</v>
      </c>
      <c r="E5" s="2" t="str" cm="1">
        <f t="array" ref="E5">_xlfn.SWITCH(MONTH(B5),1,"gennaio",2,"febbraio",3,"marzo",4,"aprile",5,"maggio",6,"giugno",7,"luglio",8,"agosto",9,"settembre",10,"ottobre",11,"novembre",12,"dicembre")</f>
        <v>marzo</v>
      </c>
      <c r="F5" s="2" t="str">
        <f t="shared" si="2"/>
        <v>marzo</v>
      </c>
      <c r="G5" s="2" t="str" cm="1">
        <f t="array" ref="G5">IFERROR(_xlfn.IFS(MONTH(B5)=1,"gennaio",MONTH(B5)=2,"febbraio",MONTH(B5)=3,"marzo",MONTH(B5)=4,"aprile"),"non disponibile")</f>
        <v>marzo</v>
      </c>
      <c r="H5" s="2" t="str">
        <f t="shared" si="3"/>
        <v>marzo</v>
      </c>
      <c r="J5" s="42">
        <v>4</v>
      </c>
      <c r="K5" s="42" t="s">
        <v>34</v>
      </c>
    </row>
    <row r="6" spans="2:11" x14ac:dyDescent="0.35">
      <c r="B6" s="41">
        <v>41465</v>
      </c>
      <c r="C6" s="2" t="str">
        <f t="shared" si="0"/>
        <v>luglio</v>
      </c>
      <c r="D6" s="2" t="str">
        <f t="shared" si="1"/>
        <v>luglio</v>
      </c>
      <c r="E6" s="2" t="str" cm="1">
        <f t="array" ref="E6">_xlfn.SWITCH(MONTH(B6),1,"gennaio",2,"febbraio",3,"marzo",4,"aprile",5,"maggio",6,"giugno",7,"luglio",8,"agosto",9,"settembre",10,"ottobre",11,"novembre",12,"dicembre")</f>
        <v>luglio</v>
      </c>
      <c r="F6" s="2" t="str">
        <f t="shared" si="2"/>
        <v>non presente</v>
      </c>
      <c r="G6" s="2" t="str" cm="1">
        <f t="array" ref="G6">IFERROR(_xlfn.IFS(MONTH(B6)=1,"gennaio",MONTH(B6)=2,"febbraio",MONTH(B6)=3,"marzo",MONTH(B6)=4,"aprile"),"non disponibile")</f>
        <v>non disponibile</v>
      </c>
      <c r="H6" s="2" t="str">
        <f t="shared" si="3"/>
        <v>luglio</v>
      </c>
      <c r="J6" s="42">
        <v>5</v>
      </c>
      <c r="K6" s="42" t="s">
        <v>35</v>
      </c>
    </row>
    <row r="7" spans="2:11" x14ac:dyDescent="0.35">
      <c r="B7" s="41">
        <v>41955</v>
      </c>
      <c r="C7" s="2" t="str">
        <f t="shared" si="0"/>
        <v>novembre</v>
      </c>
      <c r="D7" s="2" t="str">
        <f t="shared" si="1"/>
        <v>novembre</v>
      </c>
      <c r="E7" s="2" t="str" cm="1">
        <f t="array" ref="E7">_xlfn.SWITCH(MONTH(B7),1,"gennaio",2,"febbraio",3,"marzo",4,"aprile",5,"maggio",6,"giugno",7,"luglio",8,"agosto",9,"settembre",10,"ottobre",11,"novembre",12,"dicembre")</f>
        <v>novembre</v>
      </c>
      <c r="F7" s="2" t="str">
        <f t="shared" si="2"/>
        <v>non presente</v>
      </c>
      <c r="G7" s="2" t="str" cm="1">
        <f t="array" ref="G7">IFERROR(_xlfn.IFS(MONTH(B7)=1,"gennaio",MONTH(B7)=2,"febbraio",MONTH(B7)=3,"marzo",MONTH(B7)=4,"aprile"),"non disponibile")</f>
        <v>non disponibile</v>
      </c>
      <c r="H7" s="2" t="str">
        <f t="shared" si="3"/>
        <v>novembre</v>
      </c>
      <c r="J7" s="42">
        <v>6</v>
      </c>
      <c r="K7" s="42" t="s">
        <v>36</v>
      </c>
    </row>
    <row r="8" spans="2:11" x14ac:dyDescent="0.35">
      <c r="B8" s="41">
        <v>42736</v>
      </c>
      <c r="C8" s="2" t="str">
        <f t="shared" si="0"/>
        <v>gennaio</v>
      </c>
      <c r="D8" s="2" t="str">
        <f t="shared" si="1"/>
        <v>gennaio</v>
      </c>
      <c r="E8" s="2" t="str" cm="1">
        <f t="array" ref="E8">_xlfn.SWITCH(MONTH(B8),1,"gennaio",2,"febbraio",3,"marzo",4,"aprile",5,"maggio",6,"giugno",7,"luglio",8,"agosto",9,"settembre",10,"ottobre",11,"novembre",12,"dicembre")</f>
        <v>gennaio</v>
      </c>
      <c r="F8" s="2" t="str">
        <f t="shared" si="2"/>
        <v>gennaio</v>
      </c>
      <c r="G8" s="2" t="str" cm="1">
        <f t="array" ref="G8">IFERROR(_xlfn.IFS(MONTH(B8)=1,"gennaio",MONTH(B8)=2,"febbraio",MONTH(B8)=3,"marzo",MONTH(B8)=4,"aprile"),"non disponibile")</f>
        <v>gennaio</v>
      </c>
      <c r="H8" s="2" t="str">
        <f t="shared" si="3"/>
        <v>gennaio</v>
      </c>
      <c r="J8" s="42">
        <v>7</v>
      </c>
      <c r="K8" s="42" t="s">
        <v>37</v>
      </c>
    </row>
    <row r="9" spans="2:11" x14ac:dyDescent="0.35">
      <c r="J9" s="42">
        <v>8</v>
      </c>
      <c r="K9" s="42" t="s">
        <v>38</v>
      </c>
    </row>
    <row r="10" spans="2:11" x14ac:dyDescent="0.35">
      <c r="E10" s="40" t="s">
        <v>75</v>
      </c>
      <c r="J10" s="42">
        <v>9</v>
      </c>
      <c r="K10" s="42" t="s">
        <v>39</v>
      </c>
    </row>
    <row r="11" spans="2:11" x14ac:dyDescent="0.35">
      <c r="C11" s="2">
        <v>1</v>
      </c>
      <c r="D11" s="2" t="s">
        <v>31</v>
      </c>
      <c r="E11" s="2" t="s">
        <v>62</v>
      </c>
      <c r="J11" s="42">
        <v>10</v>
      </c>
      <c r="K11" s="42" t="s">
        <v>40</v>
      </c>
    </row>
    <row r="12" spans="2:11" x14ac:dyDescent="0.35">
      <c r="C12" s="2">
        <v>2</v>
      </c>
      <c r="D12" s="2" t="s">
        <v>32</v>
      </c>
      <c r="E12" s="2" t="s">
        <v>63</v>
      </c>
      <c r="J12" s="42">
        <v>11</v>
      </c>
      <c r="K12" s="42" t="s">
        <v>41</v>
      </c>
    </row>
    <row r="13" spans="2:11" x14ac:dyDescent="0.35">
      <c r="C13" s="2">
        <v>3</v>
      </c>
      <c r="D13" s="2" t="s">
        <v>33</v>
      </c>
      <c r="E13" s="2" t="s">
        <v>64</v>
      </c>
      <c r="J13" s="42">
        <v>12</v>
      </c>
      <c r="K13" s="42" t="s">
        <v>42</v>
      </c>
    </row>
    <row r="14" spans="2:11" x14ac:dyDescent="0.35">
      <c r="C14" s="2">
        <v>4</v>
      </c>
      <c r="D14" s="2" t="s">
        <v>34</v>
      </c>
      <c r="E14" s="2" t="s">
        <v>65</v>
      </c>
    </row>
    <row r="15" spans="2:11" x14ac:dyDescent="0.35">
      <c r="C15" s="2">
        <v>5</v>
      </c>
      <c r="D15" s="2" t="s">
        <v>35</v>
      </c>
      <c r="E15" s="2" t="s">
        <v>66</v>
      </c>
    </row>
    <row r="16" spans="2:11" x14ac:dyDescent="0.35">
      <c r="C16" s="2">
        <v>6</v>
      </c>
      <c r="D16" s="2" t="s">
        <v>36</v>
      </c>
      <c r="E16" s="2" t="s">
        <v>67</v>
      </c>
    </row>
    <row r="17" spans="1:13" x14ac:dyDescent="0.35">
      <c r="C17" s="2">
        <v>7</v>
      </c>
      <c r="D17" s="2" t="s">
        <v>37</v>
      </c>
      <c r="E17" s="2" t="s">
        <v>68</v>
      </c>
    </row>
    <row r="18" spans="1:13" x14ac:dyDescent="0.35">
      <c r="C18" s="2">
        <v>8</v>
      </c>
      <c r="D18" s="2" t="s">
        <v>38</v>
      </c>
      <c r="E18" s="2" t="s">
        <v>69</v>
      </c>
    </row>
    <row r="19" spans="1:13" x14ac:dyDescent="0.35">
      <c r="C19" s="2">
        <v>9</v>
      </c>
      <c r="D19" s="2" t="s">
        <v>39</v>
      </c>
      <c r="E19" s="2" t="s">
        <v>70</v>
      </c>
    </row>
    <row r="20" spans="1:13" x14ac:dyDescent="0.35">
      <c r="C20" s="2">
        <v>10</v>
      </c>
      <c r="D20" s="2" t="s">
        <v>40</v>
      </c>
      <c r="E20" s="2" t="s">
        <v>71</v>
      </c>
      <c r="G20" s="2" t="str">
        <f>_xlfn.CONCAT(E11:E22)</f>
        <v>1;"gennaio";2;"febbraio";3;"marzo";4;"aprile";5;"maggio";6;"giugno";7;"luglio";8;"agosto";9;"settembre";10;"ottobre";11;"novembre";12;"dicembre";</v>
      </c>
    </row>
    <row r="21" spans="1:13" x14ac:dyDescent="0.35">
      <c r="C21" s="2">
        <v>11</v>
      </c>
      <c r="D21" s="2" t="s">
        <v>41</v>
      </c>
      <c r="E21" s="2" t="s">
        <v>72</v>
      </c>
    </row>
    <row r="22" spans="1:13" x14ac:dyDescent="0.35">
      <c r="C22" s="2">
        <v>12</v>
      </c>
      <c r="D22" s="2" t="s">
        <v>42</v>
      </c>
      <c r="E22" s="2" t="s">
        <v>73</v>
      </c>
      <c r="G22" s="43" t="s">
        <v>60</v>
      </c>
    </row>
    <row r="25" spans="1:13" x14ac:dyDescent="0.35">
      <c r="B25" s="2" t="s">
        <v>62</v>
      </c>
      <c r="C25" s="2" t="s">
        <v>63</v>
      </c>
      <c r="D25" s="2" t="s">
        <v>64</v>
      </c>
      <c r="E25" s="2" t="s">
        <v>65</v>
      </c>
      <c r="F25" s="2" t="s">
        <v>66</v>
      </c>
      <c r="G25" s="2" t="s">
        <v>67</v>
      </c>
      <c r="H25" s="2" t="s">
        <v>68</v>
      </c>
      <c r="I25" s="2" t="s">
        <v>69</v>
      </c>
      <c r="J25" s="2" t="s">
        <v>70</v>
      </c>
      <c r="K25" s="2" t="s">
        <v>71</v>
      </c>
      <c r="L25" s="2" t="s">
        <v>72</v>
      </c>
      <c r="M25" s="2" t="s">
        <v>73</v>
      </c>
    </row>
    <row r="27" spans="1:13" x14ac:dyDescent="0.35">
      <c r="A27" s="40" t="s">
        <v>76</v>
      </c>
      <c r="B27" s="2" t="str">
        <f>_xlfn.TEXTJOIN("",TRUE,B25:M25)</f>
        <v>1;"gennaio";2;"febbraio";3;"marzo";4;"aprile";5;"maggio";6;"giugno";7;"luglio";8;"agosto";9;"settembre";10;"ottobre";11;"novembre";12;"dicembre";</v>
      </c>
    </row>
    <row r="29" spans="1:13" x14ac:dyDescent="0.35">
      <c r="A29" s="2" t="s">
        <v>78</v>
      </c>
      <c r="B29" s="2" t="s">
        <v>74</v>
      </c>
    </row>
    <row r="31" spans="1:13" x14ac:dyDescent="0.35">
      <c r="A31" s="41">
        <f ca="1">TODAY()</f>
        <v>45908</v>
      </c>
      <c r="B31" s="2" t="str" cm="1">
        <f t="array" aca="1" ref="B31" ca="1">_xlfn.SWITCH(MONTH(A31),1,"gennaio",2,"febbraio",3,"marzo",4,"aprile",5,"maggio",6,"giugno",7,"luglio",8,"agosto",9,"settembre",10,"ottobre",11,"novembre",12,"dicembre",)</f>
        <v>settembre</v>
      </c>
    </row>
  </sheetData>
  <phoneticPr fontId="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624DB-0F78-4AAC-B7A8-68EFC54F5A82}">
  <dimension ref="B1:O36"/>
  <sheetViews>
    <sheetView showGridLines="0" workbookViewId="0">
      <selection activeCell="E6" sqref="E6"/>
    </sheetView>
  </sheetViews>
  <sheetFormatPr defaultColWidth="9.140625" defaultRowHeight="21" x14ac:dyDescent="0.35"/>
  <cols>
    <col min="1" max="1" width="16.5703125" style="2" customWidth="1"/>
    <col min="2" max="2" width="19.28515625" style="2" customWidth="1"/>
    <col min="3" max="3" width="13.42578125" style="2" customWidth="1"/>
    <col min="4" max="4" width="19.140625" style="2" customWidth="1"/>
    <col min="5" max="5" width="16.7109375" style="2" customWidth="1"/>
    <col min="6" max="6" width="12.140625" style="2" customWidth="1"/>
    <col min="7" max="7" width="9.140625" style="2"/>
    <col min="8" max="8" width="16.140625" style="2" customWidth="1"/>
    <col min="9" max="9" width="18.42578125" style="2" customWidth="1"/>
    <col min="10" max="10" width="11.140625" style="2" customWidth="1"/>
    <col min="11" max="14" width="9.140625" style="2"/>
    <col min="15" max="15" width="13" style="2" customWidth="1"/>
    <col min="16" max="16384" width="9.140625" style="2"/>
  </cols>
  <sheetData>
    <row r="1" spans="2:15" x14ac:dyDescent="0.35">
      <c r="O1" s="2" t="s">
        <v>77</v>
      </c>
    </row>
    <row r="2" spans="2:15" x14ac:dyDescent="0.35">
      <c r="B2" s="71" t="s">
        <v>9</v>
      </c>
      <c r="C2" s="72"/>
      <c r="D2" s="73"/>
      <c r="H2" s="5" t="s">
        <v>4</v>
      </c>
      <c r="I2" s="4" t="s">
        <v>24</v>
      </c>
      <c r="J2" s="2">
        <v>2017</v>
      </c>
      <c r="K2" s="2">
        <v>2014</v>
      </c>
      <c r="O2" s="40" t="s">
        <v>45</v>
      </c>
    </row>
    <row r="3" spans="2:15" x14ac:dyDescent="0.35">
      <c r="B3" s="3" t="s">
        <v>4</v>
      </c>
      <c r="C3" s="3" t="s">
        <v>24</v>
      </c>
      <c r="D3" s="5" t="s">
        <v>25</v>
      </c>
      <c r="F3" s="2">
        <v>2014</v>
      </c>
      <c r="H3" s="37">
        <v>42736</v>
      </c>
      <c r="I3" s="2">
        <f>YEAR(H3)</f>
        <v>2017</v>
      </c>
      <c r="J3" s="2">
        <f>COUNTIF($I$3:$I$8,2017)</f>
        <v>3</v>
      </c>
      <c r="K3" s="2">
        <f>COUNTIF($I$3:$I$8,2014)</f>
        <v>1</v>
      </c>
      <c r="N3" s="2">
        <v>2011</v>
      </c>
      <c r="O3" s="2" cm="1">
        <f t="array" ref="O3:O10">FREQUENCY(I3:I8,N3:N9)</f>
        <v>1</v>
      </c>
    </row>
    <row r="4" spans="2:15" x14ac:dyDescent="0.35">
      <c r="B4" s="6">
        <v>42736</v>
      </c>
      <c r="C4" s="7">
        <f>YEAR(B4)</f>
        <v>2017</v>
      </c>
      <c r="D4" s="8"/>
      <c r="E4" s="22">
        <f>COUNTIF(C4:C9,2017)+COUNTIF(C4:C9,2014)</f>
        <v>4</v>
      </c>
      <c r="F4" s="2">
        <v>2017</v>
      </c>
      <c r="H4" s="38">
        <v>41247</v>
      </c>
      <c r="I4" s="2">
        <f t="shared" ref="I4:I8" si="0">YEAR(H4)</f>
        <v>2012</v>
      </c>
      <c r="N4" s="2">
        <v>2012</v>
      </c>
      <c r="O4" s="2">
        <v>1</v>
      </c>
    </row>
    <row r="5" spans="2:15" x14ac:dyDescent="0.35">
      <c r="B5" s="9">
        <v>41247</v>
      </c>
      <c r="C5" s="7">
        <f t="shared" ref="C5:C9" si="1">YEAR(B5)</f>
        <v>2012</v>
      </c>
      <c r="D5" s="8"/>
      <c r="E5" s="21" cm="1">
        <f t="array" ref="E5">SUM(COUNTIF(C4:C9,{2014;2017}))</f>
        <v>4</v>
      </c>
      <c r="H5" s="38">
        <v>42799</v>
      </c>
      <c r="I5" s="2">
        <f t="shared" si="0"/>
        <v>2017</v>
      </c>
      <c r="N5" s="2">
        <v>2013</v>
      </c>
      <c r="O5" s="2">
        <v>0</v>
      </c>
    </row>
    <row r="6" spans="2:15" x14ac:dyDescent="0.35">
      <c r="B6" s="9">
        <v>42799</v>
      </c>
      <c r="C6" s="7">
        <f t="shared" si="1"/>
        <v>2017</v>
      </c>
      <c r="D6" s="8"/>
      <c r="E6" s="12" cm="1">
        <f t="array" ref="E6">SUM(COUNTIF(C4:C9,F3:F4))</f>
        <v>4</v>
      </c>
      <c r="H6" s="38">
        <v>40734</v>
      </c>
      <c r="I6" s="2">
        <f t="shared" si="0"/>
        <v>2011</v>
      </c>
      <c r="N6" s="2">
        <v>2014</v>
      </c>
      <c r="O6" s="2">
        <v>1</v>
      </c>
    </row>
    <row r="7" spans="2:15" x14ac:dyDescent="0.35">
      <c r="B7" s="9">
        <v>40734</v>
      </c>
      <c r="C7" s="7">
        <f t="shared" si="1"/>
        <v>2011</v>
      </c>
      <c r="D7" s="8"/>
      <c r="E7" s="1"/>
      <c r="H7" s="38">
        <v>41955</v>
      </c>
      <c r="I7" s="2">
        <f t="shared" si="0"/>
        <v>2014</v>
      </c>
      <c r="N7" s="2">
        <v>2015</v>
      </c>
      <c r="O7" s="2">
        <v>0</v>
      </c>
    </row>
    <row r="8" spans="2:15" x14ac:dyDescent="0.35">
      <c r="B8" s="9">
        <v>41955</v>
      </c>
      <c r="C8" s="16">
        <f t="shared" si="1"/>
        <v>2014</v>
      </c>
      <c r="D8" s="8"/>
      <c r="E8" s="1"/>
      <c r="H8" s="39">
        <v>42931</v>
      </c>
      <c r="I8" s="2">
        <f t="shared" si="0"/>
        <v>2017</v>
      </c>
      <c r="N8" s="2">
        <v>2016</v>
      </c>
      <c r="O8" s="2">
        <v>0</v>
      </c>
    </row>
    <row r="9" spans="2:15" x14ac:dyDescent="0.35">
      <c r="B9" s="10">
        <v>42931</v>
      </c>
      <c r="C9" s="7">
        <f t="shared" si="1"/>
        <v>2017</v>
      </c>
      <c r="D9" s="8"/>
      <c r="E9" s="1"/>
      <c r="N9" s="2">
        <v>2017</v>
      </c>
      <c r="O9" s="2">
        <v>3</v>
      </c>
    </row>
    <row r="10" spans="2:15" x14ac:dyDescent="0.35">
      <c r="O10" s="2">
        <v>0</v>
      </c>
    </row>
    <row r="11" spans="2:15" x14ac:dyDescent="0.35">
      <c r="B11" s="71" t="s">
        <v>26</v>
      </c>
      <c r="C11" s="72"/>
      <c r="D11" s="73"/>
      <c r="E11" s="73"/>
      <c r="H11" s="5" t="s">
        <v>10</v>
      </c>
      <c r="I11" s="4" t="s">
        <v>24</v>
      </c>
      <c r="J11" s="2">
        <v>1965</v>
      </c>
      <c r="K11" s="2">
        <v>1966</v>
      </c>
    </row>
    <row r="12" spans="2:15" x14ac:dyDescent="0.35">
      <c r="B12" s="3" t="s">
        <v>10</v>
      </c>
      <c r="C12" s="3" t="s">
        <v>11</v>
      </c>
      <c r="D12" s="3" t="s">
        <v>24</v>
      </c>
      <c r="E12" s="5" t="s">
        <v>25</v>
      </c>
      <c r="F12" s="5" t="s">
        <v>25</v>
      </c>
      <c r="H12" s="37">
        <v>23743</v>
      </c>
      <c r="I12" s="2">
        <f>YEAR(H12)</f>
        <v>1965</v>
      </c>
      <c r="J12" s="2">
        <f>COUNTIF($I$12:$I$17,J11)</f>
        <v>2</v>
      </c>
      <c r="K12" s="2">
        <f>COUNTIF($I$12:$I$17,K11)</f>
        <v>3</v>
      </c>
      <c r="N12" s="2">
        <v>1965</v>
      </c>
      <c r="O12" s="2" cm="1">
        <f t="array" ref="O12:O14">FREQUENCY(I12:I17,N12:N13)</f>
        <v>2</v>
      </c>
    </row>
    <row r="13" spans="2:15" x14ac:dyDescent="0.35">
      <c r="B13" s="11">
        <v>23743</v>
      </c>
      <c r="C13" s="20" t="s">
        <v>7</v>
      </c>
      <c r="D13" s="19">
        <f>YEAR(B13)</f>
        <v>1965</v>
      </c>
      <c r="E13" s="1">
        <v>1965</v>
      </c>
      <c r="F13" s="1">
        <v>1966</v>
      </c>
      <c r="H13" s="38">
        <v>24445</v>
      </c>
      <c r="I13" s="2">
        <f t="shared" ref="I13:I17" si="2">YEAR(H13)</f>
        <v>1966</v>
      </c>
      <c r="N13" s="2">
        <v>1966</v>
      </c>
      <c r="O13" s="2">
        <v>3</v>
      </c>
    </row>
    <row r="14" spans="2:15" x14ac:dyDescent="0.35">
      <c r="B14" s="13">
        <v>24445</v>
      </c>
      <c r="C14" s="17" t="s">
        <v>8</v>
      </c>
      <c r="D14" s="17">
        <f t="shared" ref="D14:D18" si="3">YEAR(B14)</f>
        <v>1966</v>
      </c>
      <c r="E14" s="1">
        <f>COUNTIF($D$13:$D$18,E13)</f>
        <v>2</v>
      </c>
      <c r="F14" s="1">
        <f>COUNTIF($D$13:$D$18,F13)</f>
        <v>3</v>
      </c>
      <c r="H14" s="38">
        <v>24171</v>
      </c>
      <c r="I14" s="2">
        <f t="shared" si="2"/>
        <v>1966</v>
      </c>
      <c r="O14" s="40">
        <v>1</v>
      </c>
    </row>
    <row r="15" spans="2:15" x14ac:dyDescent="0.35">
      <c r="B15" s="13">
        <v>24171</v>
      </c>
      <c r="C15" s="17" t="s">
        <v>12</v>
      </c>
      <c r="D15" s="17">
        <f t="shared" si="3"/>
        <v>1966</v>
      </c>
      <c r="H15" s="38">
        <v>23933</v>
      </c>
      <c r="I15" s="2">
        <f t="shared" si="2"/>
        <v>1965</v>
      </c>
    </row>
    <row r="16" spans="2:15" x14ac:dyDescent="0.35">
      <c r="B16" s="13">
        <v>23933</v>
      </c>
      <c r="C16" s="19" t="s">
        <v>13</v>
      </c>
      <c r="D16" s="19">
        <f t="shared" si="3"/>
        <v>1965</v>
      </c>
      <c r="E16" s="1"/>
      <c r="H16" s="38">
        <v>26249</v>
      </c>
      <c r="I16" s="2">
        <f t="shared" si="2"/>
        <v>1971</v>
      </c>
    </row>
    <row r="17" spans="2:10" x14ac:dyDescent="0.35">
      <c r="B17" s="13">
        <v>26249</v>
      </c>
      <c r="C17" s="1" t="s">
        <v>14</v>
      </c>
      <c r="D17" s="1">
        <f t="shared" si="3"/>
        <v>1971</v>
      </c>
      <c r="E17" s="1"/>
      <c r="H17" s="39">
        <v>24171</v>
      </c>
      <c r="I17" s="2">
        <f t="shared" si="2"/>
        <v>1966</v>
      </c>
    </row>
    <row r="18" spans="2:10" x14ac:dyDescent="0.35">
      <c r="B18" s="14">
        <v>24171</v>
      </c>
      <c r="C18" s="18" t="s">
        <v>12</v>
      </c>
      <c r="D18" s="17">
        <f t="shared" si="3"/>
        <v>1966</v>
      </c>
      <c r="E18" s="1"/>
    </row>
    <row r="19" spans="2:10" x14ac:dyDescent="0.35">
      <c r="E19" s="1"/>
    </row>
    <row r="22" spans="2:10" x14ac:dyDescent="0.35">
      <c r="B22" s="5" t="s">
        <v>10</v>
      </c>
      <c r="C22" s="5" t="s">
        <v>11</v>
      </c>
      <c r="D22" s="36" t="s">
        <v>24</v>
      </c>
      <c r="H22" s="2" t="s">
        <v>106</v>
      </c>
    </row>
    <row r="23" spans="2:10" x14ac:dyDescent="0.35">
      <c r="B23" s="15">
        <v>23743</v>
      </c>
      <c r="C23" s="12" t="s">
        <v>7</v>
      </c>
      <c r="D23" s="7">
        <f>YEAR(B23)</f>
        <v>1965</v>
      </c>
      <c r="H23" s="40">
        <v>1965</v>
      </c>
      <c r="I23" s="2">
        <f>COUNTIF($D$23:$D$36,H23)</f>
        <v>4</v>
      </c>
      <c r="J23" s="2" cm="1">
        <f t="array" ref="J23:J34">FREQUENCY(D23:D36,H23:H33)</f>
        <v>4</v>
      </c>
    </row>
    <row r="24" spans="2:10" x14ac:dyDescent="0.35">
      <c r="B24" s="15">
        <v>24445</v>
      </c>
      <c r="C24" s="12" t="s">
        <v>8</v>
      </c>
      <c r="D24" s="7">
        <f>YEAR(B24)</f>
        <v>1966</v>
      </c>
      <c r="H24" s="40">
        <v>1966</v>
      </c>
      <c r="I24" s="2">
        <f t="shared" ref="I24:I33" si="4">COUNTIF($D$23:$D$36,H24)</f>
        <v>4</v>
      </c>
      <c r="J24" s="2">
        <v>4</v>
      </c>
    </row>
    <row r="25" spans="2:10" x14ac:dyDescent="0.35">
      <c r="B25" s="15">
        <v>24171</v>
      </c>
      <c r="C25" s="12" t="s">
        <v>12</v>
      </c>
      <c r="D25" s="7">
        <f t="shared" ref="D24:D28" si="5">YEAR(B25)</f>
        <v>1966</v>
      </c>
      <c r="H25" s="40">
        <v>1967</v>
      </c>
      <c r="I25" s="2">
        <f t="shared" si="4"/>
        <v>0</v>
      </c>
      <c r="J25" s="2">
        <v>0</v>
      </c>
    </row>
    <row r="26" spans="2:10" x14ac:dyDescent="0.35">
      <c r="B26" s="15">
        <v>23933</v>
      </c>
      <c r="C26" s="12" t="s">
        <v>13</v>
      </c>
      <c r="D26" s="7">
        <f t="shared" si="5"/>
        <v>1965</v>
      </c>
      <c r="H26" s="40">
        <v>1968</v>
      </c>
      <c r="I26" s="2">
        <f t="shared" si="4"/>
        <v>1</v>
      </c>
      <c r="J26" s="2">
        <v>1</v>
      </c>
    </row>
    <row r="27" spans="2:10" x14ac:dyDescent="0.35">
      <c r="B27" s="15">
        <v>26249</v>
      </c>
      <c r="C27" s="12" t="s">
        <v>14</v>
      </c>
      <c r="D27" s="7">
        <f t="shared" si="5"/>
        <v>1971</v>
      </c>
      <c r="H27" s="40">
        <v>1969</v>
      </c>
      <c r="I27" s="2">
        <f t="shared" si="4"/>
        <v>0</v>
      </c>
      <c r="J27" s="2">
        <v>0</v>
      </c>
    </row>
    <row r="28" spans="2:10" x14ac:dyDescent="0.35">
      <c r="B28" s="15">
        <v>24171</v>
      </c>
      <c r="C28" s="12" t="s">
        <v>12</v>
      </c>
      <c r="D28" s="7">
        <f>YEAR(B28)</f>
        <v>1966</v>
      </c>
      <c r="H28" s="40">
        <v>1970</v>
      </c>
      <c r="I28" s="2">
        <f t="shared" si="4"/>
        <v>1</v>
      </c>
      <c r="J28" s="2">
        <v>1</v>
      </c>
    </row>
    <row r="29" spans="2:10" x14ac:dyDescent="0.35">
      <c r="B29" s="15">
        <v>23743</v>
      </c>
      <c r="C29" s="12" t="s">
        <v>107</v>
      </c>
      <c r="D29" s="7">
        <f t="shared" ref="D29:D36" si="6">YEAR(B29)</f>
        <v>1965</v>
      </c>
      <c r="H29" s="40">
        <v>1971</v>
      </c>
      <c r="I29" s="2">
        <f t="shared" si="4"/>
        <v>2</v>
      </c>
      <c r="J29" s="2">
        <v>2</v>
      </c>
    </row>
    <row r="30" spans="2:10" x14ac:dyDescent="0.35">
      <c r="B30" s="15">
        <v>25176</v>
      </c>
      <c r="C30" s="12" t="s">
        <v>108</v>
      </c>
      <c r="D30" s="7">
        <f t="shared" si="6"/>
        <v>1968</v>
      </c>
      <c r="H30" s="40">
        <v>1972</v>
      </c>
      <c r="I30" s="2">
        <f t="shared" si="4"/>
        <v>0</v>
      </c>
      <c r="J30" s="2">
        <v>0</v>
      </c>
    </row>
    <row r="31" spans="2:10" x14ac:dyDescent="0.35">
      <c r="B31" s="15">
        <v>24171</v>
      </c>
      <c r="C31" s="12" t="s">
        <v>109</v>
      </c>
      <c r="D31" s="7">
        <f t="shared" si="6"/>
        <v>1966</v>
      </c>
      <c r="H31" s="40">
        <v>1973</v>
      </c>
      <c r="I31" s="2">
        <f t="shared" si="4"/>
        <v>0</v>
      </c>
      <c r="J31" s="2">
        <v>0</v>
      </c>
    </row>
    <row r="32" spans="2:10" x14ac:dyDescent="0.35">
      <c r="B32" s="15">
        <v>27585</v>
      </c>
      <c r="C32" s="12" t="s">
        <v>110</v>
      </c>
      <c r="D32" s="7">
        <f t="shared" si="6"/>
        <v>1975</v>
      </c>
      <c r="H32" s="40">
        <v>1974</v>
      </c>
      <c r="I32" s="2">
        <f t="shared" si="4"/>
        <v>1</v>
      </c>
      <c r="J32" s="2">
        <v>1</v>
      </c>
    </row>
    <row r="33" spans="2:10" x14ac:dyDescent="0.35">
      <c r="B33" s="15">
        <v>26249</v>
      </c>
      <c r="C33" s="12" t="s">
        <v>111</v>
      </c>
      <c r="D33" s="7">
        <f t="shared" si="6"/>
        <v>1971</v>
      </c>
      <c r="H33" s="40">
        <v>1975</v>
      </c>
      <c r="I33" s="2">
        <f t="shared" si="4"/>
        <v>1</v>
      </c>
      <c r="J33" s="2">
        <v>1</v>
      </c>
    </row>
    <row r="34" spans="2:10" x14ac:dyDescent="0.35">
      <c r="B34" s="15">
        <v>25632</v>
      </c>
      <c r="C34" s="12" t="s">
        <v>112</v>
      </c>
      <c r="D34" s="7">
        <f t="shared" si="6"/>
        <v>1970</v>
      </c>
      <c r="J34" s="2">
        <v>0</v>
      </c>
    </row>
    <row r="35" spans="2:10" x14ac:dyDescent="0.35">
      <c r="B35" s="15">
        <v>23743</v>
      </c>
      <c r="C35" s="12" t="s">
        <v>113</v>
      </c>
      <c r="D35" s="7">
        <f t="shared" si="6"/>
        <v>1965</v>
      </c>
    </row>
    <row r="36" spans="2:10" x14ac:dyDescent="0.35">
      <c r="B36" s="15">
        <v>27367</v>
      </c>
      <c r="C36" s="12" t="s">
        <v>114</v>
      </c>
      <c r="D36" s="7">
        <f t="shared" si="6"/>
        <v>1974</v>
      </c>
    </row>
  </sheetData>
  <mergeCells count="2">
    <mergeCell ref="B2:D2"/>
    <mergeCell ref="B11:E11"/>
  </mergeCells>
  <conditionalFormatting sqref="B4:B9">
    <cfRule type="containsText" dxfId="2" priority="2" operator="containsText" text="2017">
      <formula>NOT(ISERROR(SEARCH("2017",B4)))</formula>
    </cfRule>
  </conditionalFormatting>
  <conditionalFormatting sqref="C4:C9">
    <cfRule type="cellIs" dxfId="1" priority="3" operator="equal">
      <formula>2017</formula>
    </cfRule>
  </conditionalFormatting>
  <conditionalFormatting sqref="H3:H8">
    <cfRule type="containsText" dxfId="0" priority="1" operator="containsText" text="2017">
      <formula>NOT(ISERROR(SEARCH("2017",H3)))</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FUNZ DATA</vt:lpstr>
      <vt:lpstr>creare lista mesi</vt:lpstr>
      <vt:lpstr>eserc 1</vt:lpstr>
      <vt:lpstr>eserc 2</vt:lpstr>
      <vt:lpstr>listamesicercavert</vt:lpstr>
      <vt:lpstr>MESE_cercax</vt:lpstr>
      <vt:lpstr>NUM_cercax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2006-09-25T09:17:32Z</dcterms:created>
  <dcterms:modified xsi:type="dcterms:W3CDTF">2025-09-08T13:42:06Z</dcterms:modified>
</cp:coreProperties>
</file>