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e88c06c5d9c1bf/3-LAVORO/4-EXCEL_ESERCIZI/07-FUNZIONI-C/DATA-GIORNI LAVORATIVI/"/>
    </mc:Choice>
  </mc:AlternateContent>
  <xr:revisionPtr revIDLastSave="0" documentId="8_{318C03E8-F1B9-4CEE-966F-BF3BA7FA0435}" xr6:coauthVersionLast="47" xr6:coauthVersionMax="47" xr10:uidLastSave="{00000000-0000-0000-0000-000000000000}"/>
  <bookViews>
    <workbookView xWindow="-120" yWindow="-120" windowWidth="29040" windowHeight="15720" tabRatio="681" xr2:uid="{DE8B7334-C737-4006-BEDD-762BD636BA24}"/>
  </bookViews>
  <sheets>
    <sheet name="ORA COME FRAZIONE" sheetId="5" r:id="rId1"/>
    <sheet name="COMANDI" sheetId="2" r:id="rId2"/>
    <sheet name="CALC_DATE ORE" sheetId="1" r:id="rId3"/>
    <sheet name="ORE PAGA" sheetId="3" r:id="rId4"/>
    <sheet name="FUNZ RESTO ORE NEGATIVE" sheetId="4" r:id="rId5"/>
    <sheet name="STRAORDINARI" sheetId="6" r:id="rId6"/>
    <sheet name="FORMATI" sheetId="7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7" l="1"/>
  <c r="B3" i="7"/>
  <c r="E5" i="2"/>
  <c r="E2" i="2"/>
  <c r="G11" i="4" l="1"/>
  <c r="G10" i="4"/>
  <c r="E10" i="4"/>
  <c r="E11" i="4"/>
  <c r="F11" i="4"/>
  <c r="F10" i="4"/>
  <c r="M18" i="1"/>
  <c r="H7" i="4"/>
  <c r="H6" i="4"/>
  <c r="D15" i="4"/>
  <c r="E15" i="4" s="1"/>
  <c r="F15" i="4" s="1"/>
  <c r="D14" i="4"/>
  <c r="E14" i="4" s="1"/>
  <c r="K18" i="1"/>
  <c r="K20" i="1" s="1"/>
  <c r="M20" i="1" s="1"/>
  <c r="F3" i="4"/>
  <c r="F2" i="4"/>
  <c r="N22" i="1"/>
  <c r="M22" i="1" l="1"/>
  <c r="H3" i="7"/>
  <c r="H2" i="7" l="1"/>
  <c r="B2" i="7"/>
  <c r="D18" i="1" l="1"/>
  <c r="F18" i="1" s="1"/>
  <c r="H2" i="4"/>
  <c r="J3" i="6"/>
  <c r="G8" i="6" l="1"/>
  <c r="G7" i="6"/>
  <c r="G6" i="6"/>
  <c r="G5" i="6"/>
  <c r="G4" i="6"/>
  <c r="G3" i="6"/>
  <c r="D7" i="4"/>
  <c r="E7" i="4"/>
  <c r="D3" i="4"/>
  <c r="E3" i="4"/>
  <c r="D11" i="4"/>
  <c r="D10" i="4"/>
  <c r="E6" i="4"/>
  <c r="F6" i="4" s="1"/>
  <c r="D6" i="4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 s="1"/>
  <c r="C35" i="5"/>
  <c r="D35" i="5" s="1"/>
  <c r="C36" i="5"/>
  <c r="D36" i="5" s="1"/>
  <c r="C37" i="5"/>
  <c r="D37" i="5" s="1"/>
  <c r="C38" i="5"/>
  <c r="D38" i="5" s="1"/>
  <c r="C39" i="5"/>
  <c r="D39" i="5" s="1"/>
  <c r="C40" i="5"/>
  <c r="D40" i="5" s="1"/>
  <c r="C41" i="5"/>
  <c r="D41" i="5" s="1"/>
  <c r="C42" i="5"/>
  <c r="D42" i="5" s="1"/>
  <c r="C43" i="5"/>
  <c r="D43" i="5" s="1"/>
  <c r="C44" i="5"/>
  <c r="D44" i="5" s="1"/>
  <c r="C45" i="5"/>
  <c r="D45" i="5" s="1"/>
  <c r="C46" i="5"/>
  <c r="D46" i="5" s="1"/>
  <c r="C47" i="5"/>
  <c r="D47" i="5" s="1"/>
  <c r="C48" i="5"/>
  <c r="D48" i="5" s="1"/>
  <c r="C49" i="5"/>
  <c r="D49" i="5" s="1"/>
  <c r="C50" i="5"/>
  <c r="D50" i="5" s="1"/>
  <c r="C4" i="5"/>
  <c r="D4" i="5" s="1"/>
  <c r="C2" i="5"/>
  <c r="D2" i="5" s="1"/>
  <c r="C3" i="5"/>
  <c r="D3" i="5" s="1"/>
  <c r="E2" i="4"/>
  <c r="K3" i="6" l="1"/>
  <c r="M3" i="6" s="1"/>
  <c r="N3" i="6" s="1"/>
  <c r="H3" i="6"/>
  <c r="I3" i="6"/>
  <c r="I4" i="6"/>
  <c r="H4" i="6"/>
  <c r="K5" i="6"/>
  <c r="M5" i="6" s="1"/>
  <c r="N5" i="6" s="1"/>
  <c r="I5" i="6"/>
  <c r="H5" i="6"/>
  <c r="K6" i="6"/>
  <c r="M6" i="6" s="1"/>
  <c r="N6" i="6" s="1"/>
  <c r="H6" i="6"/>
  <c r="I6" i="6"/>
  <c r="K7" i="6"/>
  <c r="M7" i="6" s="1"/>
  <c r="N7" i="6" s="1"/>
  <c r="I7" i="6"/>
  <c r="H7" i="6"/>
  <c r="K8" i="6"/>
  <c r="M8" i="6" s="1"/>
  <c r="N8" i="6" s="1"/>
  <c r="H8" i="6"/>
  <c r="I8" i="6"/>
  <c r="F7" i="4"/>
  <c r="K4" i="6"/>
  <c r="M4" i="6" s="1"/>
  <c r="N4" i="6" s="1"/>
  <c r="J4" i="6"/>
  <c r="D2" i="4"/>
  <c r="B4" i="3"/>
  <c r="B7" i="3" l="1"/>
  <c r="D4" i="3"/>
  <c r="D7" i="3"/>
</calcChain>
</file>

<file path=xl/sharedStrings.xml><?xml version="1.0" encoding="utf-8"?>
<sst xmlns="http://schemas.openxmlformats.org/spreadsheetml/2006/main" count="117" uniqueCount="80">
  <si>
    <t>https://www.youtube.com/watch?v=aq1NOJaJjqs</t>
  </si>
  <si>
    <t>Mese</t>
  </si>
  <si>
    <t>Durata Totale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</si>
  <si>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</si>
  <si>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</si>
  <si>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</si>
  <si>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</si>
  <si>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</si>
  <si>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</si>
  <si>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</si>
  <si>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</si>
  <si>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</si>
  <si>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</si>
  <si>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</si>
  <si>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</si>
  <si>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https://www.youtube.com/watch?v=b0iGqBsUA5U</t>
  </si>
  <si>
    <t>https://valterborsato.it/Blog%20Posts/calcolo_ore_lavoro.html</t>
  </si>
  <si>
    <t>corretto</t>
  </si>
  <si>
    <t>DATA</t>
  </si>
  <si>
    <t>CTRL+ALT+A</t>
  </si>
  <si>
    <t>ALTGR+A</t>
  </si>
  <si>
    <t>ORA</t>
  </si>
  <si>
    <t>CTRL+J</t>
  </si>
  <si>
    <t>DATA ORA</t>
  </si>
  <si>
    <t>mario</t>
  </si>
  <si>
    <t>isotta</t>
  </si>
  <si>
    <t>gianni</t>
  </si>
  <si>
    <t>lorenzo</t>
  </si>
  <si>
    <t>veronica</t>
  </si>
  <si>
    <t>roberta</t>
  </si>
  <si>
    <t>entrata</t>
  </si>
  <si>
    <t>uscita</t>
  </si>
  <si>
    <t>ore lavoro</t>
  </si>
  <si>
    <t>importo ora</t>
  </si>
  <si>
    <t>ENTRATA</t>
  </si>
  <si>
    <t>USCITA</t>
  </si>
  <si>
    <t>NUMERO</t>
  </si>
  <si>
    <t>https://www.youtube.com/watch?v=OS8iExT6DcQ</t>
  </si>
  <si>
    <t>con la funzione resto</t>
  </si>
  <si>
    <t>con +1</t>
  </si>
  <si>
    <t>ORE errato</t>
  </si>
  <si>
    <t>https://www.youtube.com/watch?v=840qjPANU3w</t>
  </si>
  <si>
    <t>ok</t>
  </si>
  <si>
    <t>con SE e +1</t>
  </si>
  <si>
    <t>SOLUZIONI DEL PROBLEMA ORE NEGATIVE</t>
  </si>
  <si>
    <t>straordinario</t>
  </si>
  <si>
    <t>ADESSO()</t>
  </si>
  <si>
    <t>OGGI()</t>
  </si>
  <si>
    <t>FORMATI</t>
  </si>
  <si>
    <t>NO</t>
  </si>
  <si>
    <t>R</t>
  </si>
  <si>
    <t>sì</t>
  </si>
  <si>
    <t>£</t>
  </si>
  <si>
    <t>moltiplicare ora industriale per costo orario</t>
  </si>
  <si>
    <t>costo orario</t>
  </si>
  <si>
    <t>TOTALE ORE</t>
  </si>
  <si>
    <t>formato ora personalizzato</t>
  </si>
  <si>
    <t>per vedere il totale superiore alle 24 ore</t>
  </si>
  <si>
    <t xml:space="preserve"> + -</t>
  </si>
  <si>
    <t>ORARIO NORMALE 8 ORE - SE &gt; 8 = ORE STRAORDINARIO</t>
  </si>
  <si>
    <t>PAGAMENTO ORE LAVORO</t>
  </si>
  <si>
    <t>FUNZIONI</t>
  </si>
  <si>
    <t>prima fare crtl alt a poi la barra spazio e poi crtl j</t>
  </si>
  <si>
    <t>CTRL+ALT+A [BARRA SPAZIO] CTRL+J</t>
  </si>
  <si>
    <t>trasformare le ore in ora industriale (x24)</t>
  </si>
  <si>
    <t>totale ore</t>
  </si>
  <si>
    <t>paga oraria</t>
  </si>
  <si>
    <t>ora industriale</t>
  </si>
  <si>
    <t>totale errato</t>
  </si>
  <si>
    <t>IMPORTO</t>
  </si>
  <si>
    <t xml:space="preserve"> tot da pagare</t>
  </si>
  <si>
    <t>attenzione</t>
  </si>
  <si>
    <t>IMPOSTARE CON SE</t>
  </si>
  <si>
    <t>COMANDI</t>
  </si>
  <si>
    <t>" "</t>
  </si>
  <si>
    <t>""</t>
  </si>
  <si>
    <t>%</t>
  </si>
  <si>
    <t>ore dieci mattina</t>
  </si>
  <si>
    <t>numero decimale</t>
  </si>
  <si>
    <t>funzioni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</si>
</sst>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* #,##0.00_-;\-&quot;€&quot;* #,##0.00_-;_-&quot;€&quot;* &quot;-&quot;??_-;_-@_-"/>
    <numFmt numFmtId="165" formatCode="[$-F400]h:mm:ss\ AM/PM"/>
    <numFmt numFmtId="166" formatCode="[h]:mm:ss;@"/>
    <numFmt numFmtId="167" formatCode="_-* #,##0.00\ [$€-410]_-;\-* #,##0.00\ [$€-410]_-;_-* &quot;-&quot;??\ [$€-410]_-;_-@_-"/>
    <numFmt numFmtId="168" formatCode="_-&quot;€&quot;* #,##0_-;\-&quot;€&quot;* #,##0_-;_-&quot;€&quot;* &quot;-&quot;??_-;_-@_-"/>
    <numFmt numFmtId="169" formatCode="h:mm;@"/>
    <numFmt numFmtId="170" formatCode="0.0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Wingdings 2"/>
      <family val="1"/>
      <charset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5" fontId="0" fillId="0" borderId="0" xfId="0" applyNumberFormat="1"/>
    <xf numFmtId="166" fontId="0" fillId="0" borderId="0" xfId="0" applyNumberFormat="1"/>
    <xf numFmtId="46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1" applyFont="1" applyFill="1"/>
    <xf numFmtId="0" fontId="0" fillId="0" borderId="1" xfId="0" applyBorder="1"/>
    <xf numFmtId="20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1" applyFont="1" applyBorder="1"/>
    <xf numFmtId="167" fontId="4" fillId="2" borderId="1" xfId="0" applyNumberFormat="1" applyFont="1" applyFill="1" applyBorder="1"/>
    <xf numFmtId="164" fontId="3" fillId="0" borderId="1" xfId="1" applyFont="1" applyBorder="1"/>
    <xf numFmtId="164" fontId="0" fillId="0" borderId="0" xfId="0" applyNumberFormat="1"/>
    <xf numFmtId="0" fontId="7" fillId="0" borderId="0" xfId="0" applyFont="1"/>
    <xf numFmtId="0" fontId="7" fillId="2" borderId="0" xfId="0" applyFont="1" applyFill="1"/>
    <xf numFmtId="20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0" fontId="7" fillId="2" borderId="0" xfId="0" applyFont="1" applyFill="1" applyAlignment="1">
      <alignment horizontal="right"/>
    </xf>
    <xf numFmtId="2" fontId="7" fillId="3" borderId="0" xfId="0" applyNumberFormat="1" applyFont="1" applyFill="1"/>
    <xf numFmtId="1" fontId="7" fillId="0" borderId="0" xfId="0" applyNumberFormat="1" applyFont="1"/>
    <xf numFmtId="0" fontId="7" fillId="0" borderId="0" xfId="0" applyFont="1" applyAlignment="1">
      <alignment horizontal="center" vertical="center"/>
    </xf>
    <xf numFmtId="169" fontId="0" fillId="0" borderId="0" xfId="0" applyNumberForma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/>
    <xf numFmtId="22" fontId="6" fillId="0" borderId="1" xfId="0" applyNumberFormat="1" applyFont="1" applyBorder="1"/>
    <xf numFmtId="20" fontId="6" fillId="0" borderId="0" xfId="0" applyNumberFormat="1" applyFont="1"/>
    <xf numFmtId="0" fontId="9" fillId="0" borderId="0" xfId="2" applyFont="1"/>
    <xf numFmtId="165" fontId="6" fillId="0" borderId="0" xfId="0" applyNumberFormat="1" applyFont="1"/>
    <xf numFmtId="166" fontId="6" fillId="0" borderId="0" xfId="0" applyNumberFormat="1" applyFont="1"/>
    <xf numFmtId="2" fontId="6" fillId="0" borderId="0" xfId="0" applyNumberFormat="1" applyFont="1"/>
    <xf numFmtId="165" fontId="6" fillId="0" borderId="1" xfId="0" applyNumberFormat="1" applyFont="1" applyBorder="1"/>
    <xf numFmtId="166" fontId="10" fillId="0" borderId="0" xfId="0" applyNumberFormat="1" applyFont="1"/>
    <xf numFmtId="21" fontId="6" fillId="0" borderId="1" xfId="0" applyNumberFormat="1" applyFont="1" applyBorder="1"/>
    <xf numFmtId="0" fontId="6" fillId="2" borderId="0" xfId="0" applyFont="1" applyFill="1"/>
    <xf numFmtId="168" fontId="11" fillId="6" borderId="0" xfId="1" applyNumberFormat="1" applyFont="1" applyFill="1"/>
    <xf numFmtId="164" fontId="11" fillId="5" borderId="0" xfId="1" applyFont="1" applyFill="1"/>
    <xf numFmtId="166" fontId="11" fillId="2" borderId="0" xfId="0" applyNumberFormat="1" applyFont="1" applyFill="1"/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12" fillId="7" borderId="0" xfId="0" applyFont="1" applyFill="1"/>
    <xf numFmtId="0" fontId="13" fillId="7" borderId="0" xfId="0" applyFont="1" applyFill="1"/>
    <xf numFmtId="0" fontId="15" fillId="0" borderId="0" xfId="0" applyFont="1"/>
    <xf numFmtId="0" fontId="16" fillId="0" borderId="0" xfId="2" applyFont="1"/>
    <xf numFmtId="2" fontId="15" fillId="0" borderId="0" xfId="0" applyNumberFormat="1" applyFont="1"/>
    <xf numFmtId="165" fontId="15" fillId="0" borderId="0" xfId="0" applyNumberFormat="1" applyFont="1"/>
    <xf numFmtId="2" fontId="6" fillId="0" borderId="1" xfId="0" applyNumberFormat="1" applyFont="1" applyBorder="1"/>
    <xf numFmtId="164" fontId="6" fillId="0" borderId="0" xfId="0" applyNumberFormat="1" applyFont="1"/>
    <xf numFmtId="20" fontId="7" fillId="0" borderId="0" xfId="0" applyNumberFormat="1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15" fillId="0" borderId="0" xfId="0" applyNumberFormat="1" applyFont="1"/>
    <xf numFmtId="0" fontId="18" fillId="0" borderId="0" xfId="0" applyFont="1"/>
    <xf numFmtId="166" fontId="6" fillId="0" borderId="1" xfId="0" applyNumberFormat="1" applyFont="1" applyBorder="1"/>
    <xf numFmtId="0" fontId="14" fillId="2" borderId="2" xfId="0" applyFont="1" applyFill="1" applyBorder="1"/>
    <xf numFmtId="0" fontId="14" fillId="2" borderId="3" xfId="0" applyFont="1" applyFill="1" applyBorder="1"/>
    <xf numFmtId="165" fontId="15" fillId="2" borderId="2" xfId="0" applyNumberFormat="1" applyFont="1" applyFill="1" applyBorder="1"/>
    <xf numFmtId="170" fontId="15" fillId="2" borderId="3" xfId="0" applyNumberFormat="1" applyFont="1" applyFill="1" applyBorder="1"/>
    <xf numFmtId="165" fontId="15" fillId="0" borderId="2" xfId="0" applyNumberFormat="1" applyFont="1" applyBorder="1"/>
    <xf numFmtId="170" fontId="15" fillId="0" borderId="3" xfId="0" applyNumberFormat="1" applyFont="1" applyBorder="1"/>
    <xf numFmtId="165" fontId="15" fillId="4" borderId="2" xfId="0" applyNumberFormat="1" applyFont="1" applyFill="1" applyBorder="1"/>
    <xf numFmtId="170" fontId="15" fillId="4" borderId="3" xfId="0" applyNumberFormat="1" applyFont="1" applyFill="1" applyBorder="1"/>
    <xf numFmtId="0" fontId="19" fillId="0" borderId="4" xfId="0" applyFont="1" applyBorder="1"/>
    <xf numFmtId="170" fontId="19" fillId="0" borderId="5" xfId="0" applyNumberFormat="1" applyFont="1" applyBorder="1"/>
    <xf numFmtId="9" fontId="15" fillId="0" borderId="0" xfId="3" applyFont="1"/>
    <xf numFmtId="22" fontId="6" fillId="0" borderId="0" xfId="0" applyNumberFormat="1" applyFont="1"/>
    <xf numFmtId="0" fontId="6" fillId="0" borderId="6" xfId="0" applyFont="1" applyBorder="1"/>
  </cellXfs>
  <cellStyles count="4">
    <cellStyle name="Collegamento ipertestuale" xfId="2" builtinId="8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544287</xdr:colOff>
      <xdr:row>1</xdr:row>
      <xdr:rowOff>190501</xdr:rowOff>
    </xdr:from>
    <xdr:to>
      <xdr:col>6</xdr:col>
      <xdr:colOff>1</xdr:colOff>
      <xdr:row>13</xdr:row>
      <xdr:rowOff>97971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B7ADBB28-9FFA-4754-A16C-682328153A4F}"/>
            </a:ext>
          </a:extLst>
        </xdr:cNvPr>
        <xdr:cNvSpPr txBox="1"/>
      </xdr:nvSpPr>
      <xdr:spPr>
        <a:xfrm>
          <a:off x="3543301" y="522515"/>
          <a:ext cx="4561114" cy="3891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/>
            <a:t>Excel identifica</a:t>
          </a:r>
          <a:r>
            <a:rPr lang="it-IT" sz="1800" baseline="0"/>
            <a:t> un orario come un numero decimale, quindi </a:t>
          </a:r>
          <a:r>
            <a:rPr lang="it-IT" sz="1800" baseline="0">
              <a:solidFill>
                <a:srgbClr val="FF0000"/>
              </a:solidFill>
            </a:rPr>
            <a:t>come un numero</a:t>
          </a:r>
          <a:r>
            <a:rPr lang="it-IT" sz="1800" baseline="0"/>
            <a:t>, è in grado di fare qualsiasi calcolo si voglia sugli orari</a:t>
          </a:r>
        </a:p>
        <a:p>
          <a:r>
            <a:rPr lang="it-IT" sz="1800" baseline="0"/>
            <a:t>ogni ora è trattata in Excel come un numero decimale, che è la rappresentazione di una frazione delle 24 ore della giornata. Se visualizzo una ora come numero vedo che è un numero decimale, per esempio se scrivo 12:00 e lo visualizzo come numero, avrò 0,50. </a:t>
          </a:r>
        </a:p>
        <a:p>
          <a:r>
            <a:rPr lang="it-IT" sz="1800" baseline="0"/>
            <a:t>In conclusione un'ora non è altro che un numero decimale univoco in Excel</a:t>
          </a:r>
          <a:endParaRPr lang="it-IT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</xdr:row>
      <xdr:rowOff>247650</xdr:rowOff>
    </xdr:from>
    <xdr:to>
      <xdr:col>6</xdr:col>
      <xdr:colOff>66675</xdr:colOff>
      <xdr:row>15</xdr:row>
      <xdr:rowOff>247650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2AE7AF7-AB29-4E43-A462-0B378179F881}"/>
            </a:ext>
          </a:extLst>
        </xdr:cNvPr>
        <xdr:cNvSpPr txBox="1"/>
      </xdr:nvSpPr>
      <xdr:spPr>
        <a:xfrm>
          <a:off x="3533775" y="1847850"/>
          <a:ext cx="22098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/>
            <a:t>Per</a:t>
          </a:r>
          <a:r>
            <a:rPr lang="it-IT" sz="1400" baseline="0"/>
            <a:t> calcolare le ore, usare il comando somma, poi da home, numeri, altri formati numero, ore, selezionare il formato 37:30:55, oppure un formato personalizzato dove l'ora è tra parentesi quadre [h]</a:t>
          </a:r>
        </a:p>
        <a:p>
          <a:endParaRPr lang="it-IT" sz="1400" baseline="0"/>
        </a:p>
        <a:p>
          <a:r>
            <a:rPr lang="it-IT" sz="1400" baseline="0"/>
            <a:t>in questo modo si avrà un calcolo corretto anche se il numero di ore supera le 24</a:t>
          </a:r>
          <a:endParaRPr lang="it-IT" sz="1400"/>
        </a:p>
      </xdr:txBody>
    </xdr:sp>
    <xdr:clientData/>
  </xdr:twoCellAnchor>
  <xdr:twoCellAnchor>
    <xdr:from>
      <xdr:col>3</xdr:col>
      <xdr:colOff>447675</xdr:colOff>
      <xdr:row>18</xdr:row>
      <xdr:rowOff>47625</xdr:rowOff>
    </xdr:from>
    <xdr:to>
      <xdr:col>3</xdr:col>
      <xdr:colOff>685800</xdr:colOff>
      <xdr:row>22</xdr:row>
      <xdr:rowOff>47625</xdr:rowOff>
    </xdr:to>
    <xdr:sp macro="" textlink="">
      <xdr:nvSpPr>
        <xdr:cNvPr id="3" name="Freccia in su 2">
          <a:extLst>
            <a:ext uri="{FF2B5EF4-FFF2-40B4-BE49-F238E27FC236}">
              <a16:creationId xmlns:a16="http://schemas.microsoft.com/office/drawing/2014/main" id="{870F773C-0908-41DE-8EF9-3CD4E302F330}"/>
            </a:ext>
          </a:extLst>
        </xdr:cNvPr>
        <xdr:cNvSpPr/>
      </xdr:nvSpPr>
      <xdr:spPr>
        <a:xfrm>
          <a:off x="2505075" y="4572000"/>
          <a:ext cx="238125" cy="800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838200</xdr:colOff>
      <xdr:row>18</xdr:row>
      <xdr:rowOff>133350</xdr:rowOff>
    </xdr:from>
    <xdr:to>
      <xdr:col>6</xdr:col>
      <xdr:colOff>0</xdr:colOff>
      <xdr:row>23</xdr:row>
      <xdr:rowOff>180975</xdr:rowOff>
    </xdr:to>
    <xdr:sp macro="" textlink="">
      <xdr:nvSpPr>
        <xdr:cNvPr id="4" name="Freccia in su 3">
          <a:extLst>
            <a:ext uri="{FF2B5EF4-FFF2-40B4-BE49-F238E27FC236}">
              <a16:creationId xmlns:a16="http://schemas.microsoft.com/office/drawing/2014/main" id="{1E99941E-3BA2-4452-9F77-1D390864E14E}"/>
            </a:ext>
          </a:extLst>
        </xdr:cNvPr>
        <xdr:cNvSpPr/>
      </xdr:nvSpPr>
      <xdr:spPr>
        <a:xfrm>
          <a:off x="5248275" y="5467350"/>
          <a:ext cx="428625" cy="1381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9525</xdr:colOff>
      <xdr:row>0</xdr:row>
      <xdr:rowOff>19049</xdr:rowOff>
    </xdr:from>
    <xdr:to>
      <xdr:col>7</xdr:col>
      <xdr:colOff>676275</xdr:colOff>
      <xdr:row>36</xdr:row>
      <xdr:rowOff>85724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71D82DC3-74CF-46AE-A2AD-EE809C935A29}"/>
            </a:ext>
          </a:extLst>
        </xdr:cNvPr>
        <xdr:cNvSpPr/>
      </xdr:nvSpPr>
      <xdr:spPr>
        <a:xfrm>
          <a:off x="9525" y="19049"/>
          <a:ext cx="7029450" cy="9496425"/>
        </a:xfrm>
        <a:prstGeom prst="rect">
          <a:avLst/>
        </a:prstGeom>
        <a:solidFill>
          <a:schemeClr val="accent1"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35377</xdr:colOff>
      <xdr:row>10</xdr:row>
      <xdr:rowOff>6804</xdr:rowOff>
    </xdr:from>
    <xdr:to>
      <xdr:col>12</xdr:col>
      <xdr:colOff>38098</xdr:colOff>
      <xdr:row>19</xdr:row>
      <xdr:rowOff>16329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099B5AD-A615-4DDB-9118-3683CF76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6056" y="1979840"/>
          <a:ext cx="5098596" cy="1785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31102</xdr:colOff>
      <xdr:row>0</xdr:row>
      <xdr:rowOff>14579</xdr:rowOff>
    </xdr:from>
    <xdr:to>
      <xdr:col>12</xdr:col>
      <xdr:colOff>214798</xdr:colOff>
      <xdr:row>28</xdr:row>
      <xdr:rowOff>7775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9F7B0CCC-61D2-4ADF-895B-6594B2C53699}"/>
            </a:ext>
          </a:extLst>
        </xdr:cNvPr>
        <xdr:cNvSpPr/>
      </xdr:nvSpPr>
      <xdr:spPr>
        <a:xfrm>
          <a:off x="31102" y="14579"/>
          <a:ext cx="9654267" cy="5653767"/>
        </a:xfrm>
        <a:prstGeom prst="rect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5</xdr:row>
      <xdr:rowOff>104775</xdr:rowOff>
    </xdr:from>
    <xdr:to>
      <xdr:col>6</xdr:col>
      <xdr:colOff>1019175</xdr:colOff>
      <xdr:row>6</xdr:row>
      <xdr:rowOff>114300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FFB5CDA3-A478-43D3-B200-834178C3F43D}"/>
            </a:ext>
          </a:extLst>
        </xdr:cNvPr>
        <xdr:cNvSpPr/>
      </xdr:nvSpPr>
      <xdr:spPr>
        <a:xfrm rot="10800000">
          <a:off x="7743825" y="1581150"/>
          <a:ext cx="962025" cy="3048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OS8iExT6Dc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valterborsato.it/Blog%20Posts/calcolo_ore_lavoro.html" TargetMode="External"/><Relationship Id="rId2" Type="http://schemas.openxmlformats.org/officeDocument/2006/relationships/hyperlink" Target="https://www.youtube.com/watch?v=b0iGqBsUA5U" TargetMode="External"/><Relationship Id="rId1" Type="http://schemas.openxmlformats.org/officeDocument/2006/relationships/hyperlink" Target="https://www.youtube.com/watch?v=aq1NOJaJjqs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840qjPANU3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EFFC-529F-4DA7-93BF-FE5CE6D2858A}">
  <sheetPr codeName="Foglio5"/>
  <dimension ref="B1:I60"/>
  <sheetViews>
    <sheetView tabSelected="1" workbookViewId="0">
      <selection activeCell="I7" sqref="I7"/>
    </sheetView>
  </sheetViews>
  <sheetFormatPr defaultColWidth="9" defaultRowHeight="26.25" x14ac:dyDescent="0.4"/>
  <cols>
    <col min="1" max="1" width="3.25" style="56" customWidth="1"/>
    <col min="2" max="2" width="13.75" style="56" bestFit="1" customWidth="1"/>
    <col min="3" max="3" width="13.375" style="56" customWidth="1"/>
    <col min="4" max="5" width="9" style="56"/>
    <col min="6" max="6" width="58" style="56" customWidth="1"/>
    <col min="7" max="7" width="10.875" style="56" bestFit="1" customWidth="1"/>
    <col min="8" max="8" width="24.75" style="56" bestFit="1" customWidth="1"/>
    <col min="9" max="9" width="25" style="56" customWidth="1"/>
    <col min="10" max="16384" width="9" style="56"/>
  </cols>
  <sheetData>
    <row r="1" spans="2:9" x14ac:dyDescent="0.4">
      <c r="B1" s="69" t="s">
        <v>21</v>
      </c>
      <c r="C1" s="70" t="s">
        <v>36</v>
      </c>
      <c r="D1" s="56" t="s">
        <v>76</v>
      </c>
      <c r="G1" s="57" t="s">
        <v>37</v>
      </c>
    </row>
    <row r="2" spans="2:9" x14ac:dyDescent="0.4">
      <c r="B2" s="71">
        <v>0</v>
      </c>
      <c r="C2" s="72">
        <f t="shared" ref="C2:C50" si="0">B2</f>
        <v>0</v>
      </c>
      <c r="D2" s="79">
        <f>C2</f>
        <v>0</v>
      </c>
    </row>
    <row r="3" spans="2:9" x14ac:dyDescent="0.4">
      <c r="B3" s="73">
        <v>2.0833333333333332E-2</v>
      </c>
      <c r="C3" s="74">
        <f t="shared" si="0"/>
        <v>2.0833333333333332E-2</v>
      </c>
      <c r="D3" s="79">
        <f t="shared" ref="D3:D50" si="1">C3</f>
        <v>2.0833333333333332E-2</v>
      </c>
    </row>
    <row r="4" spans="2:9" x14ac:dyDescent="0.4">
      <c r="B4" s="75">
        <v>4.1666666666666664E-2</v>
      </c>
      <c r="C4" s="76">
        <f t="shared" si="0"/>
        <v>4.1666666666666664E-2</v>
      </c>
      <c r="D4" s="79">
        <f t="shared" si="1"/>
        <v>4.1666666666666664E-2</v>
      </c>
    </row>
    <row r="5" spans="2:9" x14ac:dyDescent="0.4">
      <c r="B5" s="73">
        <v>6.25E-2</v>
      </c>
      <c r="C5" s="74">
        <f t="shared" si="0"/>
        <v>6.25E-2</v>
      </c>
      <c r="D5" s="79">
        <f t="shared" si="1"/>
        <v>6.25E-2</v>
      </c>
    </row>
    <row r="6" spans="2:9" x14ac:dyDescent="0.4">
      <c r="B6" s="75">
        <v>8.3333333333333398E-2</v>
      </c>
      <c r="C6" s="76">
        <f t="shared" si="0"/>
        <v>8.3333333333333398E-2</v>
      </c>
      <c r="D6" s="79">
        <f t="shared" si="1"/>
        <v>8.3333333333333398E-2</v>
      </c>
      <c r="H6" s="56" t="s">
        <v>77</v>
      </c>
      <c r="I6" s="56" t="s">
        <v>78</v>
      </c>
    </row>
    <row r="7" spans="2:9" x14ac:dyDescent="0.4">
      <c r="B7" s="73">
        <v>0.104166666666667</v>
      </c>
      <c r="C7" s="74">
        <f t="shared" si="0"/>
        <v>0.104166666666667</v>
      </c>
      <c r="D7" s="79">
        <f t="shared" si="1"/>
        <v>0.104166666666667</v>
      </c>
      <c r="H7" s="59">
        <v>0.41666666666666669</v>
      </c>
      <c r="I7" s="56">
        <v>0.41666666666666669</v>
      </c>
    </row>
    <row r="8" spans="2:9" x14ac:dyDescent="0.4">
      <c r="B8" s="75">
        <v>0.125</v>
      </c>
      <c r="C8" s="76">
        <f t="shared" si="0"/>
        <v>0.125</v>
      </c>
      <c r="D8" s="79">
        <f t="shared" si="1"/>
        <v>0.125</v>
      </c>
    </row>
    <row r="9" spans="2:9" x14ac:dyDescent="0.4">
      <c r="B9" s="73">
        <v>0.14583333333333401</v>
      </c>
      <c r="C9" s="74">
        <f t="shared" si="0"/>
        <v>0.14583333333333401</v>
      </c>
      <c r="D9" s="79">
        <f t="shared" si="1"/>
        <v>0.14583333333333401</v>
      </c>
    </row>
    <row r="10" spans="2:9" x14ac:dyDescent="0.4">
      <c r="B10" s="75">
        <v>0.16666666666666699</v>
      </c>
      <c r="C10" s="76">
        <f t="shared" si="0"/>
        <v>0.16666666666666699</v>
      </c>
      <c r="D10" s="79">
        <f t="shared" si="1"/>
        <v>0.16666666666666699</v>
      </c>
    </row>
    <row r="11" spans="2:9" x14ac:dyDescent="0.4">
      <c r="B11" s="73">
        <v>0.1875</v>
      </c>
      <c r="C11" s="74">
        <f t="shared" si="0"/>
        <v>0.1875</v>
      </c>
      <c r="D11" s="79">
        <f t="shared" si="1"/>
        <v>0.1875</v>
      </c>
    </row>
    <row r="12" spans="2:9" x14ac:dyDescent="0.4">
      <c r="B12" s="75">
        <v>0.20833333333333401</v>
      </c>
      <c r="C12" s="76">
        <f t="shared" si="0"/>
        <v>0.20833333333333401</v>
      </c>
      <c r="D12" s="79">
        <f t="shared" si="1"/>
        <v>0.20833333333333401</v>
      </c>
      <c r="I12" s="58"/>
    </row>
    <row r="13" spans="2:9" x14ac:dyDescent="0.4">
      <c r="B13" s="73">
        <v>0.22916666666666699</v>
      </c>
      <c r="C13" s="74">
        <f t="shared" si="0"/>
        <v>0.22916666666666699</v>
      </c>
      <c r="D13" s="79">
        <f t="shared" si="1"/>
        <v>0.22916666666666699</v>
      </c>
    </row>
    <row r="14" spans="2:9" x14ac:dyDescent="0.4">
      <c r="B14" s="71">
        <v>0.25</v>
      </c>
      <c r="C14" s="72">
        <f t="shared" si="0"/>
        <v>0.25</v>
      </c>
      <c r="D14" s="79">
        <f t="shared" si="1"/>
        <v>0.25</v>
      </c>
    </row>
    <row r="15" spans="2:9" x14ac:dyDescent="0.4">
      <c r="B15" s="73">
        <v>0.27083333333333398</v>
      </c>
      <c r="C15" s="74">
        <f t="shared" si="0"/>
        <v>0.27083333333333398</v>
      </c>
      <c r="D15" s="79">
        <f t="shared" si="1"/>
        <v>0.27083333333333398</v>
      </c>
    </row>
    <row r="16" spans="2:9" x14ac:dyDescent="0.4">
      <c r="B16" s="75">
        <v>0.29166666666666702</v>
      </c>
      <c r="C16" s="76">
        <f t="shared" si="0"/>
        <v>0.29166666666666702</v>
      </c>
      <c r="D16" s="79">
        <f t="shared" si="1"/>
        <v>0.29166666666666702</v>
      </c>
    </row>
    <row r="17" spans="2:4" x14ac:dyDescent="0.4">
      <c r="B17" s="73">
        <v>0.3125</v>
      </c>
      <c r="C17" s="74">
        <f t="shared" si="0"/>
        <v>0.3125</v>
      </c>
      <c r="D17" s="79">
        <f t="shared" si="1"/>
        <v>0.3125</v>
      </c>
    </row>
    <row r="18" spans="2:4" x14ac:dyDescent="0.4">
      <c r="B18" s="75">
        <v>0.33333333333333398</v>
      </c>
      <c r="C18" s="76">
        <f t="shared" si="0"/>
        <v>0.33333333333333398</v>
      </c>
      <c r="D18" s="79">
        <f t="shared" si="1"/>
        <v>0.33333333333333398</v>
      </c>
    </row>
    <row r="19" spans="2:4" x14ac:dyDescent="0.4">
      <c r="B19" s="73">
        <v>0.35416666666666702</v>
      </c>
      <c r="C19" s="74">
        <f t="shared" si="0"/>
        <v>0.35416666666666702</v>
      </c>
      <c r="D19" s="79">
        <f t="shared" si="1"/>
        <v>0.35416666666666702</v>
      </c>
    </row>
    <row r="20" spans="2:4" x14ac:dyDescent="0.4">
      <c r="B20" s="75">
        <v>0.375</v>
      </c>
      <c r="C20" s="76">
        <f t="shared" si="0"/>
        <v>0.375</v>
      </c>
      <c r="D20" s="79">
        <f t="shared" si="1"/>
        <v>0.375</v>
      </c>
    </row>
    <row r="21" spans="2:4" x14ac:dyDescent="0.4">
      <c r="B21" s="73">
        <v>0.39583333333333298</v>
      </c>
      <c r="C21" s="74">
        <f t="shared" si="0"/>
        <v>0.39583333333333298</v>
      </c>
      <c r="D21" s="79">
        <f t="shared" si="1"/>
        <v>0.39583333333333298</v>
      </c>
    </row>
    <row r="22" spans="2:4" x14ac:dyDescent="0.4">
      <c r="B22" s="75">
        <v>0.41666666666666602</v>
      </c>
      <c r="C22" s="76">
        <f t="shared" si="0"/>
        <v>0.41666666666666602</v>
      </c>
      <c r="D22" s="79">
        <f t="shared" si="1"/>
        <v>0.41666666666666602</v>
      </c>
    </row>
    <row r="23" spans="2:4" x14ac:dyDescent="0.4">
      <c r="B23" s="73">
        <v>0.437499999999999</v>
      </c>
      <c r="C23" s="74">
        <f t="shared" si="0"/>
        <v>0.437499999999999</v>
      </c>
      <c r="D23" s="79">
        <f t="shared" si="1"/>
        <v>0.437499999999999</v>
      </c>
    </row>
    <row r="24" spans="2:4" x14ac:dyDescent="0.4">
      <c r="B24" s="75">
        <v>0.45833333333333198</v>
      </c>
      <c r="C24" s="76">
        <f t="shared" si="0"/>
        <v>0.45833333333333198</v>
      </c>
      <c r="D24" s="79">
        <f t="shared" si="1"/>
        <v>0.45833333333333198</v>
      </c>
    </row>
    <row r="25" spans="2:4" x14ac:dyDescent="0.4">
      <c r="B25" s="73">
        <v>0.47916666666666502</v>
      </c>
      <c r="C25" s="74">
        <f t="shared" si="0"/>
        <v>0.47916666666666502</v>
      </c>
      <c r="D25" s="79">
        <f t="shared" si="1"/>
        <v>0.47916666666666502</v>
      </c>
    </row>
    <row r="26" spans="2:4" x14ac:dyDescent="0.4">
      <c r="B26" s="71">
        <v>0.499999999999998</v>
      </c>
      <c r="C26" s="72">
        <f t="shared" si="0"/>
        <v>0.499999999999998</v>
      </c>
      <c r="D26" s="79">
        <f t="shared" si="1"/>
        <v>0.499999999999998</v>
      </c>
    </row>
    <row r="27" spans="2:4" x14ac:dyDescent="0.4">
      <c r="B27" s="73">
        <v>0.52083333333333104</v>
      </c>
      <c r="C27" s="74">
        <f t="shared" si="0"/>
        <v>0.52083333333333104</v>
      </c>
      <c r="D27" s="79">
        <f t="shared" si="1"/>
        <v>0.52083333333333104</v>
      </c>
    </row>
    <row r="28" spans="2:4" x14ac:dyDescent="0.4">
      <c r="B28" s="75">
        <v>0.54166666666666397</v>
      </c>
      <c r="C28" s="76">
        <f t="shared" si="0"/>
        <v>0.54166666666666397</v>
      </c>
      <c r="D28" s="79">
        <f t="shared" si="1"/>
        <v>0.54166666666666397</v>
      </c>
    </row>
    <row r="29" spans="2:4" x14ac:dyDescent="0.4">
      <c r="B29" s="73">
        <v>0.562499999999997</v>
      </c>
      <c r="C29" s="74">
        <f t="shared" si="0"/>
        <v>0.562499999999997</v>
      </c>
      <c r="D29" s="79">
        <f t="shared" si="1"/>
        <v>0.562499999999997</v>
      </c>
    </row>
    <row r="30" spans="2:4" x14ac:dyDescent="0.4">
      <c r="B30" s="75">
        <v>0.58333333333333004</v>
      </c>
      <c r="C30" s="76">
        <f t="shared" si="0"/>
        <v>0.58333333333333004</v>
      </c>
      <c r="D30" s="79">
        <f t="shared" si="1"/>
        <v>0.58333333333333004</v>
      </c>
    </row>
    <row r="31" spans="2:4" x14ac:dyDescent="0.4">
      <c r="B31" s="73">
        <v>0.60416666666666297</v>
      </c>
      <c r="C31" s="74">
        <f t="shared" si="0"/>
        <v>0.60416666666666297</v>
      </c>
      <c r="D31" s="79">
        <f t="shared" si="1"/>
        <v>0.60416666666666297</v>
      </c>
    </row>
    <row r="32" spans="2:4" x14ac:dyDescent="0.4">
      <c r="B32" s="75">
        <v>0.624999999999996</v>
      </c>
      <c r="C32" s="76">
        <f t="shared" si="0"/>
        <v>0.624999999999996</v>
      </c>
      <c r="D32" s="79">
        <f t="shared" si="1"/>
        <v>0.624999999999996</v>
      </c>
    </row>
    <row r="33" spans="2:5" x14ac:dyDescent="0.4">
      <c r="B33" s="73">
        <v>0.64583333333332904</v>
      </c>
      <c r="C33" s="74">
        <f t="shared" si="0"/>
        <v>0.64583333333332904</v>
      </c>
      <c r="D33" s="79">
        <f t="shared" si="1"/>
        <v>0.64583333333332904</v>
      </c>
    </row>
    <row r="34" spans="2:5" x14ac:dyDescent="0.4">
      <c r="B34" s="75">
        <v>0.66666666666666197</v>
      </c>
      <c r="C34" s="76">
        <f t="shared" si="0"/>
        <v>0.66666666666666197</v>
      </c>
      <c r="D34" s="79">
        <f t="shared" si="1"/>
        <v>0.66666666666666197</v>
      </c>
    </row>
    <row r="35" spans="2:5" x14ac:dyDescent="0.4">
      <c r="B35" s="73">
        <v>0.687499999999995</v>
      </c>
      <c r="C35" s="74">
        <f t="shared" si="0"/>
        <v>0.687499999999995</v>
      </c>
      <c r="D35" s="79">
        <f t="shared" si="1"/>
        <v>0.687499999999995</v>
      </c>
    </row>
    <row r="36" spans="2:5" x14ac:dyDescent="0.4">
      <c r="B36" s="75">
        <v>0.70833333333332804</v>
      </c>
      <c r="C36" s="76">
        <f t="shared" si="0"/>
        <v>0.70833333333332804</v>
      </c>
      <c r="D36" s="79">
        <f t="shared" si="1"/>
        <v>0.70833333333332804</v>
      </c>
    </row>
    <row r="37" spans="2:5" x14ac:dyDescent="0.4">
      <c r="B37" s="73">
        <v>0.72916666666666097</v>
      </c>
      <c r="C37" s="74">
        <f t="shared" si="0"/>
        <v>0.72916666666666097</v>
      </c>
      <c r="D37" s="79">
        <f t="shared" si="1"/>
        <v>0.72916666666666097</v>
      </c>
    </row>
    <row r="38" spans="2:5" x14ac:dyDescent="0.4">
      <c r="B38" s="71">
        <v>0.749999999999994</v>
      </c>
      <c r="C38" s="72">
        <f t="shared" si="0"/>
        <v>0.749999999999994</v>
      </c>
      <c r="D38" s="79">
        <f t="shared" si="1"/>
        <v>0.749999999999994</v>
      </c>
    </row>
    <row r="39" spans="2:5" x14ac:dyDescent="0.4">
      <c r="B39" s="73">
        <v>0.77083333333332704</v>
      </c>
      <c r="C39" s="74">
        <f t="shared" si="0"/>
        <v>0.77083333333332704</v>
      </c>
      <c r="D39" s="79">
        <f t="shared" si="1"/>
        <v>0.77083333333332704</v>
      </c>
    </row>
    <row r="40" spans="2:5" x14ac:dyDescent="0.4">
      <c r="B40" s="75">
        <v>0.79166666666665997</v>
      </c>
      <c r="C40" s="76">
        <f t="shared" si="0"/>
        <v>0.79166666666665997</v>
      </c>
      <c r="D40" s="79">
        <f t="shared" si="1"/>
        <v>0.79166666666665997</v>
      </c>
    </row>
    <row r="41" spans="2:5" x14ac:dyDescent="0.4">
      <c r="B41" s="73">
        <v>0.81249999999999301</v>
      </c>
      <c r="C41" s="74">
        <f t="shared" si="0"/>
        <v>0.81249999999999301</v>
      </c>
      <c r="D41" s="79">
        <f t="shared" si="1"/>
        <v>0.81249999999999301</v>
      </c>
    </row>
    <row r="42" spans="2:5" x14ac:dyDescent="0.4">
      <c r="B42" s="75">
        <v>0.83333333333332604</v>
      </c>
      <c r="C42" s="76">
        <f t="shared" si="0"/>
        <v>0.83333333333332604</v>
      </c>
      <c r="D42" s="79">
        <f t="shared" si="1"/>
        <v>0.83333333333332604</v>
      </c>
    </row>
    <row r="43" spans="2:5" x14ac:dyDescent="0.4">
      <c r="B43" s="73">
        <v>0.85416666666665897</v>
      </c>
      <c r="C43" s="74">
        <f t="shared" si="0"/>
        <v>0.85416666666665897</v>
      </c>
      <c r="D43" s="79">
        <f t="shared" si="1"/>
        <v>0.85416666666665897</v>
      </c>
      <c r="E43" s="58"/>
    </row>
    <row r="44" spans="2:5" x14ac:dyDescent="0.4">
      <c r="B44" s="75">
        <v>0.87499999999999201</v>
      </c>
      <c r="C44" s="76">
        <f t="shared" si="0"/>
        <v>0.87499999999999201</v>
      </c>
      <c r="D44" s="79">
        <f t="shared" si="1"/>
        <v>0.87499999999999201</v>
      </c>
    </row>
    <row r="45" spans="2:5" x14ac:dyDescent="0.4">
      <c r="B45" s="73">
        <v>0.89583333333332504</v>
      </c>
      <c r="C45" s="74">
        <f t="shared" si="0"/>
        <v>0.89583333333332504</v>
      </c>
      <c r="D45" s="79">
        <f t="shared" si="1"/>
        <v>0.89583333333332504</v>
      </c>
    </row>
    <row r="46" spans="2:5" x14ac:dyDescent="0.4">
      <c r="B46" s="75">
        <v>0.91666666666665697</v>
      </c>
      <c r="C46" s="76">
        <f t="shared" si="0"/>
        <v>0.91666666666665697</v>
      </c>
      <c r="D46" s="79">
        <f t="shared" si="1"/>
        <v>0.91666666666665697</v>
      </c>
    </row>
    <row r="47" spans="2:5" x14ac:dyDescent="0.4">
      <c r="B47" s="73">
        <v>0.93749999999999001</v>
      </c>
      <c r="C47" s="74">
        <f t="shared" si="0"/>
        <v>0.93749999999999001</v>
      </c>
      <c r="D47" s="79">
        <f t="shared" si="1"/>
        <v>0.93749999999999001</v>
      </c>
    </row>
    <row r="48" spans="2:5" x14ac:dyDescent="0.4">
      <c r="B48" s="75">
        <v>0.95833333333332404</v>
      </c>
      <c r="C48" s="76">
        <f t="shared" si="0"/>
        <v>0.95833333333332404</v>
      </c>
      <c r="D48" s="79">
        <f t="shared" si="1"/>
        <v>0.95833333333332404</v>
      </c>
    </row>
    <row r="49" spans="2:4" x14ac:dyDescent="0.4">
      <c r="B49" s="73">
        <v>0.97916666666666663</v>
      </c>
      <c r="C49" s="74">
        <f t="shared" si="0"/>
        <v>0.97916666666666663</v>
      </c>
      <c r="D49" s="79">
        <f t="shared" si="1"/>
        <v>0.97916666666666663</v>
      </c>
    </row>
    <row r="50" spans="2:4" ht="27" thickBot="1" x14ac:dyDescent="0.45">
      <c r="B50" s="73">
        <v>1</v>
      </c>
      <c r="C50" s="72">
        <f t="shared" si="0"/>
        <v>1</v>
      </c>
      <c r="D50" s="79">
        <f t="shared" si="1"/>
        <v>1</v>
      </c>
    </row>
    <row r="51" spans="2:4" ht="27" thickTop="1" x14ac:dyDescent="0.4">
      <c r="B51" s="77"/>
      <c r="C51" s="78"/>
    </row>
    <row r="52" spans="2:4" x14ac:dyDescent="0.4">
      <c r="B52" s="59"/>
    </row>
    <row r="53" spans="2:4" x14ac:dyDescent="0.4">
      <c r="B53" s="59"/>
    </row>
    <row r="54" spans="2:4" x14ac:dyDescent="0.4">
      <c r="B54" s="59"/>
    </row>
    <row r="55" spans="2:4" x14ac:dyDescent="0.4">
      <c r="B55" s="59"/>
    </row>
    <row r="56" spans="2:4" x14ac:dyDescent="0.4">
      <c r="B56" s="59"/>
    </row>
    <row r="57" spans="2:4" x14ac:dyDescent="0.4">
      <c r="B57" s="59"/>
    </row>
    <row r="58" spans="2:4" x14ac:dyDescent="0.4">
      <c r="B58" s="59"/>
    </row>
    <row r="59" spans="2:4" x14ac:dyDescent="0.4">
      <c r="B59" s="59"/>
    </row>
    <row r="60" spans="2:4" x14ac:dyDescent="0.4">
      <c r="B60" s="59"/>
    </row>
  </sheetData>
  <hyperlinks>
    <hyperlink ref="G1" r:id="rId1" xr:uid="{D304EFE8-07B9-46C5-B8D7-8DB0575CCA7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E99-8A3B-4D9C-884F-EC59224AB7F3}">
  <sheetPr codeName="Foglio1"/>
  <dimension ref="A1:G14"/>
  <sheetViews>
    <sheetView showGridLines="0" workbookViewId="0">
      <selection activeCell="E10" sqref="E10"/>
    </sheetView>
  </sheetViews>
  <sheetFormatPr defaultColWidth="9" defaultRowHeight="21" x14ac:dyDescent="0.35"/>
  <cols>
    <col min="1" max="1" width="12.25" style="30" bestFit="1" customWidth="1"/>
    <col min="2" max="2" width="41.25" style="30" customWidth="1"/>
    <col min="3" max="3" width="21.25" style="30" bestFit="1" customWidth="1"/>
    <col min="4" max="4" width="22" style="31" customWidth="1"/>
    <col min="5" max="5" width="21.25" style="30" bestFit="1" customWidth="1"/>
    <col min="6" max="6" width="14.375" style="30" bestFit="1" customWidth="1"/>
    <col min="7" max="7" width="18.375" style="30" bestFit="1" customWidth="1"/>
    <col min="8" max="16384" width="9" style="30"/>
  </cols>
  <sheetData>
    <row r="1" spans="1:7" x14ac:dyDescent="0.35">
      <c r="C1" s="30" t="s">
        <v>73</v>
      </c>
      <c r="D1" s="31" t="s">
        <v>61</v>
      </c>
      <c r="E1" s="31" t="s">
        <v>79</v>
      </c>
    </row>
    <row r="2" spans="1:7" x14ac:dyDescent="0.35">
      <c r="A2" s="32" t="s">
        <v>18</v>
      </c>
      <c r="B2" s="32" t="s">
        <v>19</v>
      </c>
      <c r="C2" s="33">
        <v>44061</v>
      </c>
      <c r="D2" s="34" t="s">
        <v>47</v>
      </c>
      <c r="E2" s="33">
        <f ca="1">TODAY()</f>
        <v>45913</v>
      </c>
    </row>
    <row r="3" spans="1:7" x14ac:dyDescent="0.35">
      <c r="A3" s="32" t="s">
        <v>18</v>
      </c>
      <c r="B3" s="32" t="s">
        <v>20</v>
      </c>
      <c r="C3" s="33">
        <v>44099</v>
      </c>
      <c r="D3" s="35"/>
      <c r="E3" s="81"/>
    </row>
    <row r="4" spans="1:7" x14ac:dyDescent="0.35">
      <c r="A4" s="32" t="s">
        <v>21</v>
      </c>
      <c r="B4" s="32" t="s">
        <v>22</v>
      </c>
      <c r="C4" s="36">
        <v>0.51111111111111118</v>
      </c>
      <c r="D4" s="35"/>
      <c r="E4" s="81"/>
    </row>
    <row r="5" spans="1:7" x14ac:dyDescent="0.35">
      <c r="A5" s="32" t="s">
        <v>23</v>
      </c>
      <c r="B5" s="32" t="s">
        <v>63</v>
      </c>
      <c r="C5" s="37">
        <v>44061.511805555558</v>
      </c>
      <c r="D5" s="35" t="s">
        <v>46</v>
      </c>
      <c r="E5" s="37">
        <f ca="1">NOW()</f>
        <v>45913.512458680554</v>
      </c>
    </row>
    <row r="6" spans="1:7" x14ac:dyDescent="0.35">
      <c r="B6" s="30" t="s">
        <v>62</v>
      </c>
    </row>
    <row r="8" spans="1:7" x14ac:dyDescent="0.35">
      <c r="E8" s="38"/>
      <c r="G8" s="38"/>
    </row>
    <row r="9" spans="1:7" x14ac:dyDescent="0.35">
      <c r="E9" s="38"/>
    </row>
    <row r="10" spans="1:7" x14ac:dyDescent="0.35">
      <c r="E10" s="38"/>
    </row>
    <row r="11" spans="1:7" x14ac:dyDescent="0.35">
      <c r="E11" s="38"/>
    </row>
    <row r="12" spans="1:7" x14ac:dyDescent="0.35">
      <c r="E12" s="38"/>
      <c r="F12" s="38"/>
    </row>
    <row r="13" spans="1:7" x14ac:dyDescent="0.35">
      <c r="E13" s="38"/>
    </row>
    <row r="14" spans="1:7" x14ac:dyDescent="0.35">
      <c r="B14" s="80"/>
      <c r="E14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A5A8-F7EC-4EF2-8F48-4BD0370CA112}">
  <sheetPr codeName="Foglio2"/>
  <dimension ref="C1:R26"/>
  <sheetViews>
    <sheetView showGridLines="0" workbookViewId="0">
      <selection activeCell="L7" sqref="L7"/>
    </sheetView>
  </sheetViews>
  <sheetFormatPr defaultColWidth="9" defaultRowHeight="21" x14ac:dyDescent="0.35"/>
  <cols>
    <col min="1" max="3" width="9" style="30"/>
    <col min="4" max="4" width="16.875" style="30" customWidth="1"/>
    <col min="5" max="5" width="14" style="30" bestFit="1" customWidth="1"/>
    <col min="6" max="6" width="16.625" style="30" customWidth="1"/>
    <col min="7" max="8" width="9" style="30"/>
    <col min="9" max="9" width="3.5" style="30" customWidth="1"/>
    <col min="10" max="10" width="16.875" style="30" customWidth="1"/>
    <col min="11" max="11" width="14.25" style="30" customWidth="1"/>
    <col min="12" max="12" width="13.75" style="30" customWidth="1"/>
    <col min="13" max="13" width="19" style="30" customWidth="1"/>
    <col min="14" max="14" width="16" style="40" customWidth="1"/>
    <col min="15" max="15" width="12.125" style="30" bestFit="1" customWidth="1"/>
    <col min="16" max="16" width="12" style="30" customWidth="1"/>
    <col min="17" max="17" width="14.25" style="30" bestFit="1" customWidth="1"/>
    <col min="18" max="16384" width="9" style="30"/>
  </cols>
  <sheetData>
    <row r="1" spans="3:18" x14ac:dyDescent="0.35">
      <c r="C1" s="39" t="s">
        <v>0</v>
      </c>
      <c r="I1" s="30" t="s">
        <v>42</v>
      </c>
      <c r="J1" s="39" t="s">
        <v>41</v>
      </c>
    </row>
    <row r="2" spans="3:18" x14ac:dyDescent="0.35">
      <c r="C2" s="39" t="s">
        <v>15</v>
      </c>
    </row>
    <row r="3" spans="3:18" x14ac:dyDescent="0.35">
      <c r="C3" s="39" t="s">
        <v>16</v>
      </c>
      <c r="O3" s="41"/>
      <c r="R3" s="42"/>
    </row>
    <row r="4" spans="3:18" ht="7.5" customHeight="1" x14ac:dyDescent="0.35">
      <c r="O4" s="41"/>
      <c r="R4" s="42"/>
    </row>
    <row r="5" spans="3:18" x14ac:dyDescent="0.35">
      <c r="C5" s="30" t="s">
        <v>1</v>
      </c>
      <c r="D5" s="30" t="s">
        <v>2</v>
      </c>
      <c r="J5" s="30" t="s">
        <v>1</v>
      </c>
      <c r="K5" s="30" t="s">
        <v>2</v>
      </c>
      <c r="O5" s="41"/>
      <c r="R5" s="42"/>
    </row>
    <row r="6" spans="3:18" x14ac:dyDescent="0.35">
      <c r="C6" s="32" t="s">
        <v>3</v>
      </c>
      <c r="D6" s="43">
        <v>0.12895833333333334</v>
      </c>
      <c r="J6" s="32" t="s">
        <v>3</v>
      </c>
      <c r="K6" s="43">
        <v>0.12895833333333334</v>
      </c>
      <c r="O6" s="41"/>
      <c r="R6" s="42"/>
    </row>
    <row r="7" spans="3:18" x14ac:dyDescent="0.35">
      <c r="C7" s="32" t="s">
        <v>4</v>
      </c>
      <c r="D7" s="43">
        <v>0.22072916666666667</v>
      </c>
      <c r="E7" s="41"/>
      <c r="J7" s="32" t="s">
        <v>4</v>
      </c>
      <c r="K7" s="43">
        <v>0.22072916666666667</v>
      </c>
      <c r="L7" s="41"/>
      <c r="O7" s="41"/>
      <c r="R7" s="42"/>
    </row>
    <row r="8" spans="3:18" x14ac:dyDescent="0.35">
      <c r="C8" s="32" t="s">
        <v>5</v>
      </c>
      <c r="D8" s="43">
        <v>0.42034722222222221</v>
      </c>
      <c r="J8" s="32" t="s">
        <v>5</v>
      </c>
      <c r="K8" s="43">
        <v>0.42034722222222221</v>
      </c>
      <c r="O8" s="41"/>
      <c r="R8" s="42"/>
    </row>
    <row r="9" spans="3:18" x14ac:dyDescent="0.35">
      <c r="C9" s="32" t="s">
        <v>6</v>
      </c>
      <c r="D9" s="43">
        <v>0.3230555555555556</v>
      </c>
      <c r="F9" s="44"/>
      <c r="J9" s="32" t="s">
        <v>6</v>
      </c>
      <c r="K9" s="43">
        <v>0.3230555555555556</v>
      </c>
      <c r="M9" s="44"/>
      <c r="O9" s="41"/>
      <c r="R9" s="42"/>
    </row>
    <row r="10" spans="3:18" x14ac:dyDescent="0.35">
      <c r="C10" s="32" t="s">
        <v>7</v>
      </c>
      <c r="D10" s="43">
        <v>0.30776620370370372</v>
      </c>
      <c r="J10" s="32" t="s">
        <v>7</v>
      </c>
      <c r="K10" s="43">
        <v>0.30776620370370372</v>
      </c>
      <c r="O10" s="41"/>
      <c r="R10" s="42"/>
    </row>
    <row r="11" spans="3:18" x14ac:dyDescent="0.35">
      <c r="C11" s="32" t="s">
        <v>8</v>
      </c>
      <c r="D11" s="45">
        <v>3.5011574074074077E-2</v>
      </c>
      <c r="J11" s="32" t="s">
        <v>8</v>
      </c>
      <c r="K11" s="45">
        <v>3.5011574074074077E-2</v>
      </c>
      <c r="O11" s="41"/>
      <c r="R11" s="42"/>
    </row>
    <row r="12" spans="3:18" x14ac:dyDescent="0.35">
      <c r="C12" s="32" t="s">
        <v>9</v>
      </c>
      <c r="D12" s="43">
        <v>0.15312499999999998</v>
      </c>
      <c r="J12" s="32" t="s">
        <v>9</v>
      </c>
      <c r="K12" s="43">
        <v>0.15312499999999998</v>
      </c>
      <c r="O12" s="41"/>
      <c r="R12" s="42"/>
    </row>
    <row r="13" spans="3:18" x14ac:dyDescent="0.35">
      <c r="C13" s="32" t="s">
        <v>10</v>
      </c>
      <c r="D13" s="43">
        <v>0.41531249999999997</v>
      </c>
      <c r="J13" s="32" t="s">
        <v>10</v>
      </c>
      <c r="K13" s="43">
        <v>0.41531249999999997</v>
      </c>
      <c r="O13" s="41"/>
      <c r="R13" s="42"/>
    </row>
    <row r="14" spans="3:18" x14ac:dyDescent="0.35">
      <c r="C14" s="32" t="s">
        <v>11</v>
      </c>
      <c r="D14" s="43">
        <v>0.24113425925925927</v>
      </c>
      <c r="J14" s="32" t="s">
        <v>11</v>
      </c>
      <c r="K14" s="43">
        <v>0.24113425925925927</v>
      </c>
      <c r="O14" s="41"/>
      <c r="R14" s="42"/>
    </row>
    <row r="15" spans="3:18" x14ac:dyDescent="0.35">
      <c r="C15" s="32" t="s">
        <v>12</v>
      </c>
      <c r="D15" s="43">
        <v>0.4097337962962963</v>
      </c>
      <c r="J15" s="32" t="s">
        <v>12</v>
      </c>
      <c r="K15" s="43">
        <v>0.4097337962962963</v>
      </c>
      <c r="O15" s="41"/>
      <c r="R15" s="42"/>
    </row>
    <row r="16" spans="3:18" x14ac:dyDescent="0.35">
      <c r="C16" s="32" t="s">
        <v>13</v>
      </c>
      <c r="D16" s="43">
        <v>0.53150462962962963</v>
      </c>
      <c r="J16" s="32" t="s">
        <v>13</v>
      </c>
      <c r="K16" s="43">
        <v>0.53150462962962963</v>
      </c>
      <c r="O16" s="41"/>
      <c r="R16" s="42"/>
    </row>
    <row r="17" spans="3:18" x14ac:dyDescent="0.35">
      <c r="C17" s="32" t="s">
        <v>14</v>
      </c>
      <c r="D17" s="43">
        <v>0.46317129629629633</v>
      </c>
      <c r="E17" s="30" t="s">
        <v>54</v>
      </c>
      <c r="J17" s="32" t="s">
        <v>14</v>
      </c>
      <c r="K17" s="43">
        <v>0.46317129629629633</v>
      </c>
      <c r="L17" s="30" t="s">
        <v>54</v>
      </c>
      <c r="M17" s="53" t="s">
        <v>70</v>
      </c>
      <c r="O17" s="41"/>
      <c r="R17" s="42"/>
    </row>
    <row r="18" spans="3:18" x14ac:dyDescent="0.35">
      <c r="C18" s="46" t="s">
        <v>55</v>
      </c>
      <c r="D18" s="49">
        <f>SUM(D6:D17)</f>
        <v>3.6498495370370372</v>
      </c>
      <c r="E18" s="47">
        <v>20</v>
      </c>
      <c r="F18" s="48">
        <f>(D18*24)*E18</f>
        <v>1751.9277777777779</v>
      </c>
      <c r="J18" s="46" t="s">
        <v>55</v>
      </c>
      <c r="K18" s="68">
        <f>SUM(K6:K17)</f>
        <v>3.6498495370370372</v>
      </c>
      <c r="L18" s="47">
        <v>20</v>
      </c>
      <c r="M18" s="60">
        <f>K18*24*L18</f>
        <v>1751.9277777777779</v>
      </c>
      <c r="O18" s="41"/>
      <c r="R18" s="42"/>
    </row>
    <row r="19" spans="3:18" x14ac:dyDescent="0.35">
      <c r="D19" s="41"/>
      <c r="O19" s="41"/>
      <c r="R19" s="42"/>
    </row>
    <row r="20" spans="3:18" x14ac:dyDescent="0.35">
      <c r="K20" s="42">
        <f>K18*24</f>
        <v>87.596388888888896</v>
      </c>
      <c r="M20" s="61">
        <f>K20*L18</f>
        <v>1751.9277777777779</v>
      </c>
      <c r="O20" s="41"/>
      <c r="R20" s="42"/>
    </row>
    <row r="21" spans="3:18" x14ac:dyDescent="0.35">
      <c r="O21" s="41"/>
      <c r="R21" s="42"/>
    </row>
    <row r="22" spans="3:18" x14ac:dyDescent="0.35">
      <c r="M22" s="61">
        <f>K18*24*L18</f>
        <v>1751.9277777777779</v>
      </c>
      <c r="N22" s="40" t="str">
        <f ca="1">_xlfn.FORMULATEXT(M22)</f>
        <v>=K18*24*L18</v>
      </c>
      <c r="O22" s="41"/>
      <c r="R22" s="42"/>
    </row>
    <row r="23" spans="3:18" x14ac:dyDescent="0.35">
      <c r="C23" s="30" t="s">
        <v>56</v>
      </c>
      <c r="G23" s="30" t="s">
        <v>64</v>
      </c>
      <c r="O23" s="41"/>
      <c r="R23" s="42"/>
    </row>
    <row r="24" spans="3:18" x14ac:dyDescent="0.35">
      <c r="C24" s="30" t="s">
        <v>57</v>
      </c>
      <c r="G24" s="30" t="s">
        <v>53</v>
      </c>
      <c r="O24" s="41"/>
      <c r="R24" s="42"/>
    </row>
    <row r="25" spans="3:18" x14ac:dyDescent="0.35">
      <c r="O25" s="41"/>
      <c r="R25" s="42"/>
    </row>
    <row r="26" spans="3:18" x14ac:dyDescent="0.35">
      <c r="O26" s="41"/>
      <c r="R26" s="42"/>
    </row>
  </sheetData>
  <hyperlinks>
    <hyperlink ref="C1" r:id="rId1" xr:uid="{20E8DA8D-0C62-4B5C-AB8C-38D4BFED3A67}"/>
    <hyperlink ref="C2" r:id="rId2" xr:uid="{9EC2956C-6A5C-4F61-B23C-668B3475A63C}"/>
    <hyperlink ref="C3" r:id="rId3" display="https://valterborsato.it/Blog Posts/calcolo_ore_lavoro.html" xr:uid="{5D2F5D74-3837-4F55-8E0E-8EBB82F81F89}"/>
    <hyperlink ref="J1" r:id="rId4" xr:uid="{A679FBAF-B213-4879-9D93-A70DEEF4E6ED}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8E95-120A-44D5-AC37-D9B4F5577121}">
  <sheetPr codeName="Foglio3"/>
  <dimension ref="A1:L12"/>
  <sheetViews>
    <sheetView showGridLines="0" zoomScale="140" zoomScaleNormal="140" workbookViewId="0">
      <selection activeCell="B7" sqref="B7"/>
    </sheetView>
  </sheetViews>
  <sheetFormatPr defaultRowHeight="15.75" x14ac:dyDescent="0.25"/>
  <cols>
    <col min="2" max="2" width="17.25" customWidth="1"/>
    <col min="3" max="3" width="12.625" customWidth="1"/>
    <col min="4" max="4" width="11.375" customWidth="1"/>
    <col min="5" max="5" width="6.75" customWidth="1"/>
    <col min="9" max="9" width="9.375" customWidth="1"/>
    <col min="10" max="10" width="11.125" customWidth="1"/>
    <col min="11" max="11" width="10.25" bestFit="1" customWidth="1"/>
  </cols>
  <sheetData>
    <row r="1" spans="1:12" x14ac:dyDescent="0.25">
      <c r="A1" s="9">
        <v>0.12847222222222224</v>
      </c>
      <c r="B1" s="28" t="s">
        <v>60</v>
      </c>
      <c r="C1" s="28"/>
      <c r="D1" s="29"/>
      <c r="K1" s="5" t="s">
        <v>33</v>
      </c>
      <c r="L1" s="6">
        <v>20</v>
      </c>
    </row>
    <row r="2" spans="1:12" x14ac:dyDescent="0.25">
      <c r="A2" s="9">
        <v>0.22013888888888888</v>
      </c>
      <c r="G2" s="7" t="s">
        <v>30</v>
      </c>
      <c r="H2" s="7" t="s">
        <v>31</v>
      </c>
      <c r="I2" s="7" t="s">
        <v>32</v>
      </c>
      <c r="J2" s="52" t="s">
        <v>69</v>
      </c>
    </row>
    <row r="3" spans="1:12" x14ac:dyDescent="0.25">
      <c r="A3" s="9">
        <v>0.4201388888888889</v>
      </c>
      <c r="B3" s="50" t="s">
        <v>65</v>
      </c>
      <c r="C3" t="s">
        <v>66</v>
      </c>
      <c r="D3" s="54" t="s">
        <v>68</v>
      </c>
      <c r="F3" s="7" t="s">
        <v>24</v>
      </c>
      <c r="G3" s="8">
        <v>0.33333333333333331</v>
      </c>
      <c r="H3" s="8">
        <v>0.5</v>
      </c>
      <c r="I3" s="8"/>
      <c r="J3" s="11"/>
    </row>
    <row r="4" spans="1:12" x14ac:dyDescent="0.25">
      <c r="A4" s="9">
        <v>0.32291666666666669</v>
      </c>
      <c r="B4" s="10">
        <f>SUM(A1:A4)</f>
        <v>1.0916666666666668</v>
      </c>
      <c r="C4" s="11">
        <v>20</v>
      </c>
      <c r="D4" s="12">
        <f>B4*C4</f>
        <v>21.833333333333336</v>
      </c>
      <c r="F4" s="7" t="s">
        <v>25</v>
      </c>
      <c r="G4" s="8">
        <v>0.33333333333333331</v>
      </c>
      <c r="H4" s="8">
        <v>0.58333333333333337</v>
      </c>
      <c r="I4" s="8"/>
      <c r="J4" s="11"/>
    </row>
    <row r="5" spans="1:12" x14ac:dyDescent="0.25">
      <c r="A5" s="1"/>
      <c r="F5" s="7" t="s">
        <v>26</v>
      </c>
      <c r="G5" s="8">
        <v>0.33333333333333331</v>
      </c>
      <c r="H5" s="8">
        <v>0.5</v>
      </c>
      <c r="I5" s="8"/>
      <c r="J5" s="11"/>
    </row>
    <row r="6" spans="1:12" x14ac:dyDescent="0.25">
      <c r="B6" s="50" t="s">
        <v>67</v>
      </c>
      <c r="C6" t="s">
        <v>66</v>
      </c>
      <c r="D6" t="s">
        <v>17</v>
      </c>
      <c r="F6" s="7" t="s">
        <v>27</v>
      </c>
      <c r="G6" s="8">
        <v>0.33333333333333331</v>
      </c>
      <c r="H6" s="8">
        <v>0.75</v>
      </c>
      <c r="I6" s="8"/>
      <c r="J6" s="11"/>
    </row>
    <row r="7" spans="1:12" x14ac:dyDescent="0.25">
      <c r="B7" s="51">
        <f>B4*24</f>
        <v>26.200000000000003</v>
      </c>
      <c r="C7" s="11">
        <v>20</v>
      </c>
      <c r="D7" s="13">
        <f>(B4*24)*C4</f>
        <v>524</v>
      </c>
      <c r="E7" s="14"/>
      <c r="F7" s="7" t="s">
        <v>28</v>
      </c>
      <c r="G7" s="8">
        <v>0.33333333333333331</v>
      </c>
      <c r="H7" s="8">
        <v>0.5</v>
      </c>
      <c r="I7" s="8"/>
      <c r="J7" s="11"/>
    </row>
    <row r="8" spans="1:12" x14ac:dyDescent="0.25">
      <c r="F8" s="7" t="s">
        <v>29</v>
      </c>
      <c r="G8" s="8">
        <v>0.33333333333333331</v>
      </c>
      <c r="H8" s="8">
        <v>0.66666666666666663</v>
      </c>
      <c r="I8" s="8"/>
      <c r="J8" s="11"/>
    </row>
    <row r="9" spans="1:12" x14ac:dyDescent="0.25">
      <c r="B9" s="3"/>
      <c r="I9" s="2"/>
      <c r="J9" s="6"/>
    </row>
    <row r="10" spans="1:12" x14ac:dyDescent="0.25">
      <c r="D10" s="24"/>
    </row>
    <row r="11" spans="1:12" x14ac:dyDescent="0.25">
      <c r="B11" s="2"/>
    </row>
    <row r="12" spans="1:12" x14ac:dyDescent="0.25">
      <c r="B12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8EB0-9921-4DEA-A53A-BBFFB24F3E41}">
  <sheetPr codeName="Foglio4"/>
  <dimension ref="B1:K16"/>
  <sheetViews>
    <sheetView showGridLines="0" workbookViewId="0">
      <selection activeCell="E11" sqref="E11"/>
    </sheetView>
  </sheetViews>
  <sheetFormatPr defaultRowHeight="23.25" x14ac:dyDescent="0.35"/>
  <cols>
    <col min="1" max="1" width="4.75" customWidth="1"/>
    <col min="2" max="2" width="12.75" style="15" bestFit="1" customWidth="1"/>
    <col min="3" max="3" width="10" style="15" bestFit="1" customWidth="1"/>
    <col min="4" max="4" width="23.125" style="15" customWidth="1"/>
    <col min="5" max="5" width="27.875" style="15" customWidth="1"/>
    <col min="6" max="6" width="22.375" style="15" customWidth="1"/>
    <col min="7" max="7" width="14.25" style="15" customWidth="1"/>
    <col min="8" max="8" width="54.625" style="15" bestFit="1" customWidth="1"/>
    <col min="9" max="11" width="9" style="15"/>
  </cols>
  <sheetData>
    <row r="1" spans="2:10" x14ac:dyDescent="0.35">
      <c r="B1" s="15" t="s">
        <v>34</v>
      </c>
      <c r="C1" s="15" t="s">
        <v>35</v>
      </c>
      <c r="D1" s="55" t="s">
        <v>40</v>
      </c>
      <c r="E1" s="16" t="s">
        <v>38</v>
      </c>
      <c r="F1" s="20" t="s">
        <v>67</v>
      </c>
      <c r="H1" s="15" t="s">
        <v>44</v>
      </c>
    </row>
    <row r="2" spans="2:10" x14ac:dyDescent="0.35">
      <c r="B2" s="17">
        <v>0.91666666666666663</v>
      </c>
      <c r="C2" s="17">
        <v>0.25</v>
      </c>
      <c r="D2" s="17">
        <f>C2-B2</f>
        <v>-0.66666666666666663</v>
      </c>
      <c r="E2" s="18">
        <f>MOD(C2-B2,1)</f>
        <v>0.33333333333333337</v>
      </c>
      <c r="F2" s="19">
        <f>MOD(C2-B2,1)*24</f>
        <v>8</v>
      </c>
      <c r="G2" s="17"/>
      <c r="H2" s="15" t="str">
        <f ca="1">_xlfn.FORMULATEXT(E2)</f>
        <v>=RESTO(C2-B2;1)</v>
      </c>
    </row>
    <row r="3" spans="2:10" x14ac:dyDescent="0.35">
      <c r="B3" s="17">
        <v>0.5</v>
      </c>
      <c r="C3" s="17">
        <v>4.1666666666666664E-2</v>
      </c>
      <c r="D3" s="17">
        <f>C3-B3</f>
        <v>-0.45833333333333331</v>
      </c>
      <c r="E3" s="18">
        <f>MOD(C3-B3,1)</f>
        <v>0.54166666666666674</v>
      </c>
      <c r="F3" s="19">
        <f>MOD(C3-B3,1)*24</f>
        <v>13.000000000000002</v>
      </c>
    </row>
    <row r="5" spans="2:10" x14ac:dyDescent="0.35">
      <c r="B5" s="15" t="s">
        <v>34</v>
      </c>
      <c r="C5" s="15" t="s">
        <v>35</v>
      </c>
      <c r="D5" s="55" t="s">
        <v>40</v>
      </c>
      <c r="E5" s="20" t="s">
        <v>39</v>
      </c>
      <c r="F5" s="20" t="s">
        <v>67</v>
      </c>
      <c r="H5" s="27" t="s">
        <v>72</v>
      </c>
      <c r="J5" s="19"/>
    </row>
    <row r="6" spans="2:10" x14ac:dyDescent="0.35">
      <c r="B6" s="17">
        <v>0.91666666666666663</v>
      </c>
      <c r="C6" s="17">
        <v>0.25</v>
      </c>
      <c r="D6" s="17">
        <f>C6-B6</f>
        <v>-0.66666666666666663</v>
      </c>
      <c r="E6" s="18">
        <f>C6-B6+1</f>
        <v>0.33333333333333337</v>
      </c>
      <c r="F6" s="19">
        <f>E6*24</f>
        <v>8</v>
      </c>
      <c r="H6" s="27">
        <f>IF(C6&lt;B6,C6-B6+1,C6-B6)*24</f>
        <v>8</v>
      </c>
    </row>
    <row r="7" spans="2:10" x14ac:dyDescent="0.35">
      <c r="B7" s="17">
        <v>0.5</v>
      </c>
      <c r="C7" s="17">
        <v>0.95833333333333337</v>
      </c>
      <c r="D7" s="17">
        <f>C7-B7</f>
        <v>0.45833333333333337</v>
      </c>
      <c r="E7" s="18">
        <f>C7-B7+1</f>
        <v>1.4583333333333335</v>
      </c>
      <c r="F7" s="21">
        <f>E7*24</f>
        <v>35</v>
      </c>
      <c r="G7" s="15" t="s">
        <v>71</v>
      </c>
      <c r="H7" s="27">
        <f>IF(C7&lt;B7,C7-B7+1,C7-B7)*24</f>
        <v>11</v>
      </c>
    </row>
    <row r="9" spans="2:10" x14ac:dyDescent="0.35">
      <c r="B9" s="15" t="s">
        <v>34</v>
      </c>
      <c r="C9" s="15" t="s">
        <v>35</v>
      </c>
      <c r="D9" s="55" t="s">
        <v>40</v>
      </c>
      <c r="E9" s="20" t="s">
        <v>43</v>
      </c>
      <c r="F9" s="20" t="s">
        <v>67</v>
      </c>
    </row>
    <row r="10" spans="2:10" x14ac:dyDescent="0.35">
      <c r="B10" s="17">
        <v>0.91666666666666663</v>
      </c>
      <c r="C10" s="17">
        <v>0.25</v>
      </c>
      <c r="D10" s="17">
        <f>C10-B10</f>
        <v>-0.66666666666666663</v>
      </c>
      <c r="E10" s="18">
        <f>IF(C10&lt;B10,C10-B10+1,C10-B10)</f>
        <v>0.33333333333333337</v>
      </c>
      <c r="F10" s="22">
        <f>E10*24</f>
        <v>8</v>
      </c>
      <c r="G10" s="22">
        <f>IF(C10&lt;B10,C10-B10+1,C10-B10)*24</f>
        <v>8</v>
      </c>
    </row>
    <row r="11" spans="2:10" x14ac:dyDescent="0.35">
      <c r="B11" s="17">
        <v>0.5</v>
      </c>
      <c r="C11" s="17">
        <v>0.95833333333333337</v>
      </c>
      <c r="D11" s="17">
        <f>C11-B11</f>
        <v>0.45833333333333337</v>
      </c>
      <c r="E11" s="18">
        <f>IF(C11&lt;B11,C11-B11+1,C11-B11)</f>
        <v>0.45833333333333337</v>
      </c>
      <c r="F11" s="22">
        <f>E11*24</f>
        <v>11</v>
      </c>
      <c r="G11" s="22">
        <f>IF(C11&lt;B11,C11-B11+1,C11-B11)*24</f>
        <v>11</v>
      </c>
    </row>
    <row r="12" spans="2:10" x14ac:dyDescent="0.35">
      <c r="D12" s="17"/>
    </row>
    <row r="14" spans="2:10" x14ac:dyDescent="0.35">
      <c r="B14" s="17">
        <v>0.33333333333333331</v>
      </c>
      <c r="C14" s="17">
        <v>0.75</v>
      </c>
      <c r="D14" s="62">
        <f>C14-B14</f>
        <v>0.41666666666666669</v>
      </c>
      <c r="E14" s="15">
        <f>D14*24</f>
        <v>10</v>
      </c>
    </row>
    <row r="15" spans="2:10" x14ac:dyDescent="0.35">
      <c r="B15" s="17">
        <v>0.91666666666666663</v>
      </c>
      <c r="C15" s="17">
        <v>0.25</v>
      </c>
      <c r="D15" s="62">
        <f>C15-B15+1</f>
        <v>0.33333333333333337</v>
      </c>
      <c r="E15" s="15">
        <f>D15*24</f>
        <v>8</v>
      </c>
      <c r="F15" s="15">
        <f>E15*20</f>
        <v>160</v>
      </c>
    </row>
    <row r="16" spans="2:10" x14ac:dyDescent="0.35">
      <c r="B16" s="17"/>
      <c r="C16" s="17"/>
      <c r="D16" s="17"/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A8E0-6A80-4877-B9BF-DA55D94F9A3C}">
  <sheetPr codeName="Foglio6"/>
  <dimension ref="D1:N8"/>
  <sheetViews>
    <sheetView showGridLines="0" workbookViewId="0">
      <selection activeCell="H11" sqref="H11"/>
    </sheetView>
  </sheetViews>
  <sheetFormatPr defaultRowHeight="23.25" x14ac:dyDescent="0.35"/>
  <cols>
    <col min="4" max="4" width="14.875" style="15" customWidth="1"/>
    <col min="5" max="5" width="10.5" style="15" customWidth="1"/>
    <col min="6" max="6" width="9" style="15"/>
    <col min="7" max="8" width="13.25" style="15" customWidth="1"/>
    <col min="9" max="9" width="21.375" style="23" customWidth="1"/>
    <col min="10" max="10" width="56.125" style="15" customWidth="1"/>
    <col min="11" max="13" width="9" style="15"/>
    <col min="14" max="14" width="15.5" style="15" customWidth="1"/>
  </cols>
  <sheetData>
    <row r="1" spans="4:14" x14ac:dyDescent="0.35">
      <c r="E1" s="15" t="s">
        <v>59</v>
      </c>
    </row>
    <row r="2" spans="4:14" x14ac:dyDescent="0.35">
      <c r="E2" s="16" t="s">
        <v>30</v>
      </c>
      <c r="F2" s="16" t="s">
        <v>31</v>
      </c>
      <c r="G2" s="16" t="s">
        <v>32</v>
      </c>
      <c r="H2" s="26" t="s">
        <v>58</v>
      </c>
      <c r="I2" s="25" t="s">
        <v>45</v>
      </c>
    </row>
    <row r="3" spans="4:14" ht="31.5" x14ac:dyDescent="0.5">
      <c r="D3" s="16" t="s">
        <v>24</v>
      </c>
      <c r="E3" s="17">
        <v>0.33333333333333331</v>
      </c>
      <c r="F3" s="17">
        <v>0.91666666666666663</v>
      </c>
      <c r="G3" s="17">
        <f t="shared" ref="G3:G8" si="0">F3-E3</f>
        <v>0.58333333333333326</v>
      </c>
      <c r="H3" s="27">
        <f t="shared" ref="H3:H8" si="1">G3*24-8</f>
        <v>5.9999999999999982</v>
      </c>
      <c r="I3" s="23">
        <f t="shared" ref="I3:I8" si="2">IF((G3*24)-8&lt;=0,"0",(G3*24)-8)</f>
        <v>5.9999999999999982</v>
      </c>
      <c r="J3" s="63" t="str">
        <f ca="1">_xlfn.FORMULATEXT(I3)</f>
        <v>=SE((G3*24)-8&lt;=0;"0";(G3*24)-8)</v>
      </c>
      <c r="K3" s="22">
        <f t="shared" ref="K3:K8" si="3">G3*24</f>
        <v>13.999999999999998</v>
      </c>
      <c r="L3" s="15">
        <v>8</v>
      </c>
      <c r="M3" s="22">
        <f t="shared" ref="M3:M8" si="4">K3-8</f>
        <v>5.9999999999999982</v>
      </c>
      <c r="N3" s="15">
        <f t="shared" ref="N3:N8" si="5">IF(M3&gt;0,M3*20,"a te niente ")</f>
        <v>119.99999999999997</v>
      </c>
    </row>
    <row r="4" spans="4:14" x14ac:dyDescent="0.35">
      <c r="D4" s="16" t="s">
        <v>25</v>
      </c>
      <c r="E4" s="17">
        <v>0.33333333333333331</v>
      </c>
      <c r="F4" s="17">
        <v>0.66666666666666663</v>
      </c>
      <c r="G4" s="17">
        <f t="shared" si="0"/>
        <v>0.33333333333333331</v>
      </c>
      <c r="H4" s="27">
        <f t="shared" si="1"/>
        <v>0</v>
      </c>
      <c r="I4" s="23" t="str">
        <f t="shared" si="2"/>
        <v>0</v>
      </c>
      <c r="J4" s="17" t="str">
        <f>IF((G4*24)-8&lt;=0,"no straordinari",(G4*24)-8)</f>
        <v>no straordinari</v>
      </c>
      <c r="K4" s="22">
        <f t="shared" si="3"/>
        <v>8</v>
      </c>
      <c r="L4" s="15">
        <v>8</v>
      </c>
      <c r="M4" s="22">
        <f t="shared" si="4"/>
        <v>0</v>
      </c>
      <c r="N4" s="15" t="str">
        <f t="shared" si="5"/>
        <v xml:space="preserve">a te niente </v>
      </c>
    </row>
    <row r="5" spans="4:14" x14ac:dyDescent="0.35">
      <c r="D5" s="16" t="s">
        <v>26</v>
      </c>
      <c r="E5" s="17">
        <v>0.33333333333333331</v>
      </c>
      <c r="F5" s="17">
        <v>0.91666666666666663</v>
      </c>
      <c r="G5" s="17">
        <f t="shared" si="0"/>
        <v>0.58333333333333326</v>
      </c>
      <c r="H5" s="27">
        <f t="shared" si="1"/>
        <v>5.9999999999999982</v>
      </c>
      <c r="I5" s="23">
        <f t="shared" si="2"/>
        <v>5.9999999999999982</v>
      </c>
      <c r="K5" s="22">
        <f t="shared" si="3"/>
        <v>13.999999999999998</v>
      </c>
      <c r="L5" s="15">
        <v>8</v>
      </c>
      <c r="M5" s="22">
        <f t="shared" si="4"/>
        <v>5.9999999999999982</v>
      </c>
      <c r="N5" s="15">
        <f t="shared" si="5"/>
        <v>119.99999999999997</v>
      </c>
    </row>
    <row r="6" spans="4:14" x14ac:dyDescent="0.35">
      <c r="D6" s="16" t="s">
        <v>27</v>
      </c>
      <c r="E6" s="17">
        <v>0.33333333333333331</v>
      </c>
      <c r="F6" s="17">
        <v>0.75</v>
      </c>
      <c r="G6" s="17">
        <f t="shared" si="0"/>
        <v>0.41666666666666669</v>
      </c>
      <c r="H6" s="27">
        <f t="shared" si="1"/>
        <v>2</v>
      </c>
      <c r="I6" s="23">
        <f t="shared" si="2"/>
        <v>2</v>
      </c>
      <c r="K6" s="22">
        <f t="shared" si="3"/>
        <v>10</v>
      </c>
      <c r="L6" s="15">
        <v>8</v>
      </c>
      <c r="M6" s="22">
        <f t="shared" si="4"/>
        <v>2</v>
      </c>
      <c r="N6" s="15">
        <f t="shared" si="5"/>
        <v>40</v>
      </c>
    </row>
    <row r="7" spans="4:14" x14ac:dyDescent="0.35">
      <c r="D7" s="16" t="s">
        <v>28</v>
      </c>
      <c r="E7" s="17">
        <v>0.33333333333333331</v>
      </c>
      <c r="F7" s="17">
        <v>0.5</v>
      </c>
      <c r="G7" s="17">
        <f t="shared" si="0"/>
        <v>0.16666666666666669</v>
      </c>
      <c r="H7" s="27">
        <f t="shared" si="1"/>
        <v>-4</v>
      </c>
      <c r="I7" s="23" t="str">
        <f t="shared" si="2"/>
        <v>0</v>
      </c>
      <c r="K7" s="22">
        <f t="shared" si="3"/>
        <v>4</v>
      </c>
      <c r="L7" s="15">
        <v>8</v>
      </c>
      <c r="M7" s="22">
        <f t="shared" si="4"/>
        <v>-4</v>
      </c>
      <c r="N7" s="15" t="str">
        <f t="shared" si="5"/>
        <v xml:space="preserve">a te niente </v>
      </c>
    </row>
    <row r="8" spans="4:14" x14ac:dyDescent="0.35">
      <c r="D8" s="16" t="s">
        <v>29</v>
      </c>
      <c r="E8" s="17">
        <v>0.33333333333333331</v>
      </c>
      <c r="F8" s="17">
        <v>0.75</v>
      </c>
      <c r="G8" s="17">
        <f t="shared" si="0"/>
        <v>0.41666666666666669</v>
      </c>
      <c r="H8" s="27">
        <f t="shared" si="1"/>
        <v>2</v>
      </c>
      <c r="I8" s="23">
        <f t="shared" si="2"/>
        <v>2</v>
      </c>
      <c r="K8" s="22">
        <f t="shared" si="3"/>
        <v>10</v>
      </c>
      <c r="L8" s="15">
        <v>8</v>
      </c>
      <c r="M8" s="22">
        <f t="shared" si="4"/>
        <v>2</v>
      </c>
      <c r="N8" s="15">
        <f t="shared" si="5"/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5213-1CD2-4985-8FD5-59229F93972A}">
  <dimension ref="A1:J6"/>
  <sheetViews>
    <sheetView workbookViewId="0">
      <selection activeCell="G4" sqref="G4"/>
    </sheetView>
  </sheetViews>
  <sheetFormatPr defaultColWidth="24.75" defaultRowHeight="26.25" x14ac:dyDescent="0.4"/>
  <cols>
    <col min="1" max="1" width="24.75" style="56"/>
    <col min="2" max="2" width="24.75" style="64"/>
    <col min="3" max="7" width="24.75" style="56"/>
    <col min="8" max="8" width="24.75" style="65"/>
    <col min="9" max="16384" width="24.75" style="56"/>
  </cols>
  <sheetData>
    <row r="1" spans="1:10" x14ac:dyDescent="0.4">
      <c r="A1" s="56" t="s">
        <v>48</v>
      </c>
    </row>
    <row r="2" spans="1:10" x14ac:dyDescent="0.4">
      <c r="A2" s="66">
        <v>44108</v>
      </c>
      <c r="B2" s="64" t="str">
        <f>TEXT(A2,"MMM")</f>
        <v>ott</v>
      </c>
      <c r="G2" s="56" t="s">
        <v>51</v>
      </c>
      <c r="H2" s="65" t="str">
        <f>IF(G2="Sì","R","h")</f>
        <v>R</v>
      </c>
      <c r="I2" s="56" t="s">
        <v>50</v>
      </c>
      <c r="J2" s="67"/>
    </row>
    <row r="3" spans="1:10" x14ac:dyDescent="0.4">
      <c r="A3" s="66">
        <v>44109</v>
      </c>
      <c r="B3" s="64" t="str">
        <f>TEXT(A3,"AAAA")</f>
        <v>2020</v>
      </c>
      <c r="G3" s="56" t="s">
        <v>49</v>
      </c>
      <c r="H3" s="65" t="str">
        <f>IF(G3="Sì","R","£")</f>
        <v>£</v>
      </c>
      <c r="I3" s="56" t="s">
        <v>52</v>
      </c>
      <c r="J3" s="67"/>
    </row>
    <row r="4" spans="1:10" x14ac:dyDescent="0.4">
      <c r="A4" s="66">
        <v>44110</v>
      </c>
      <c r="B4" s="64" t="str">
        <f>TEXT(A4,"MM/AAAA")</f>
        <v>10/2020</v>
      </c>
    </row>
    <row r="5" spans="1:10" x14ac:dyDescent="0.4">
      <c r="D5" s="56" t="s">
        <v>74</v>
      </c>
    </row>
    <row r="6" spans="1:10" x14ac:dyDescent="0.4">
      <c r="D6" s="56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I w 1 U a a g Y o e l A A A A 9 Q A A A B I A H A B D b 2 5 m a W c v U G F j a 2 F n Z S 5 4 b W w g o h g A K K A U A A A A A A A A A A A A A A A A A A A A A A A A A A A A h Y 8 x D o I w G I W v Q r r T F o x K y E 8 Z n E w k M d E Y 1 6 Y U a I R i a L H c z c E j e Q U x i r o 5 v u 9 9 w 3 v 3 6 w 3 S o a m 9 i + y M a n W C A k y R J 7 V o c 6 X L B P W 2 8 C O U M t h y c e K l 9 E Z Z m 3 g w e Y I q a 8 8 x I c 4 5 7 G a 4 7 U o S U h q Q Y 7 b Z i U o 2 H H 1 k 9 V / 2 l T a W a y E R g 8 N r D A t x N M f B Y o k p k I l B p v S 3 D 8 e 5 z / Y H w q q v b d 9 J p q y / 3 g O Z I p D 3 B f Y A U E s D B B Q A A g A I A D y M N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j D V R K I p H u A 4 A A A A R A A A A E w A c A E Z v c m 1 1 b G F z L 1 N l Y 3 R p b 2 4 x L m 0 g o h g A K K A U A A A A A A A A A A A A A A A A A A A A A A A A A A A A K 0 5 N L s n M z 1 M I h t C G 1 g B Q S w E C L Q A U A A I A C A A 8 j D V R p q B i h 6 U A A A D 1 A A A A E g A A A A A A A A A A A A A A A A A A A A A A Q 2 9 u Z m l n L 1 B h Y 2 t h Z 2 U u e G 1 s U E s B A i 0 A F A A C A A g A P I w 1 U Q / K 6 a u k A A A A 6 Q A A A B M A A A A A A A A A A A A A A A A A 8 Q A A A F t D b 2 5 0 Z W 5 0 X 1 R 5 c G V z X S 5 4 b W x Q S w E C L Q A U A A I A C A A 8 j D V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y a f d + h S I U a h W M t 4 4 K 1 o t w A A A A A C A A A A A A A Q Z g A A A A E A A C A A A A A F w 2 4 C i 4 d L Z k A C 3 C 2 L j V q G / o k n q d z I r o C J F b c Y A A 5 0 F A A A A A A O g A A A A A I A A C A A A A D D d x t K 0 3 m v W D N V K z a 2 H I j Y J t b m w z x B x e k g z 4 + B W k d K j F A A A A B o Y 3 X s C 2 a d L o f I t d p k S o u g U j 0 n f W 5 4 U j s 3 e w 8 X t V 5 3 z v O q J K L s y I D B k E / p u 4 Q 6 z B N Z K L 6 J t 4 T L U u f R O v W + f U B C E V 1 Y c Z Z y A w + N c b n o A Z a i B k A A A A D W n z A k p y l n t l O T J f O J s R j f T 5 S l c j A o a e I g o w j 5 V M e u d u K u E g V t h r T / i 2 S I z n n L D y 3 y t H u 5 T M U h 7 z M k a p L u o I h S < / D a t a M a s h u p > 
</file>

<file path=customXml/itemProps1.xml><?xml version="1.0" encoding="utf-8"?>
<ds:datastoreItem xmlns:ds="http://schemas.openxmlformats.org/officeDocument/2006/customXml" ds:itemID="{E52F39A9-B476-41F9-9716-941A6E6B14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ORA COME FRAZIONE</vt:lpstr>
      <vt:lpstr>COMANDI</vt:lpstr>
      <vt:lpstr>CALC_DATE ORE</vt:lpstr>
      <vt:lpstr>ORE PAGA</vt:lpstr>
      <vt:lpstr>FUNZ RESTO ORE NEGATIVE</vt:lpstr>
      <vt:lpstr>STRAORDINARI</vt:lpstr>
      <vt:lpstr>FORMATI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2020-04-29T06:27:07Z</dcterms:created>
  <dcterms:modified xsi:type="dcterms:W3CDTF">2025-09-13T10:24:11Z</dcterms:modified>
</cp:coreProperties>
</file>